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88" yWindow="156" windowWidth="19620" windowHeight="9000"/>
  </bookViews>
  <sheets>
    <sheet name="Intro" sheetId="2" r:id="rId1"/>
    <sheet name="Simulation" sheetId="1" r:id="rId2"/>
    <sheet name="Table valeur résiduelle" sheetId="4" r:id="rId3"/>
    <sheet name="Carte Grise" sheetId="6" r:id="rId4"/>
  </sheets>
  <externalReferences>
    <externalReference r:id="rId5"/>
  </externalReferences>
  <definedNames>
    <definedName name="Val_Résiduelle" localSheetId="3">'[1]Table valeur résiduelle'!$A$4:$D$15</definedName>
    <definedName name="Val_Résiduelle">'Table valeur résiduelle'!$A$4:$D$15</definedName>
    <definedName name="_xlnm.Print_Area" localSheetId="0">Intro!$A$1:$K$29</definedName>
    <definedName name="_xlnm.Print_Area" localSheetId="1">Simulation!$A$1:$J$60</definedName>
  </definedNames>
  <calcPr calcId="125725"/>
</workbook>
</file>

<file path=xl/calcChain.xml><?xml version="1.0" encoding="utf-8"?>
<calcChain xmlns="http://schemas.openxmlformats.org/spreadsheetml/2006/main">
  <c r="B35" i="1"/>
  <c r="E10"/>
  <c r="E9"/>
  <c r="E39"/>
  <c r="C5" i="4"/>
  <c r="C7"/>
  <c r="C8"/>
  <c r="B39" i="1"/>
  <c r="C10" i="4"/>
  <c r="C11"/>
  <c r="C12"/>
  <c r="C13"/>
  <c r="C15"/>
  <c r="C6"/>
  <c r="E35" i="1"/>
  <c r="B25"/>
  <c r="E11" l="1"/>
  <c r="B44" s="1"/>
  <c r="E6"/>
  <c r="B45" l="1"/>
  <c r="E8"/>
  <c r="E44" l="1"/>
  <c r="E12"/>
  <c r="E45" l="1"/>
  <c r="B47"/>
  <c r="E46"/>
  <c r="B49"/>
  <c r="F46"/>
  <c r="B48"/>
</calcChain>
</file>

<file path=xl/comments1.xml><?xml version="1.0" encoding="utf-8"?>
<comments xmlns="http://schemas.openxmlformats.org/spreadsheetml/2006/main">
  <authors>
    <author>JH</author>
    <author>C16706</author>
  </authors>
  <commentList>
    <comment ref="A3" authorId="0">
      <text>
        <r>
          <rPr>
            <b/>
            <sz val="9"/>
            <color indexed="81"/>
            <rFont val="Tahoma"/>
            <family val="2"/>
          </rPr>
          <t>JH:</t>
        </r>
        <r>
          <rPr>
            <sz val="9"/>
            <color indexed="81"/>
            <rFont val="Tahoma"/>
            <family val="2"/>
          </rPr>
          <t xml:space="preserve">
Zones modifiables pour vos simulations</t>
        </r>
      </text>
    </comment>
    <comment ref="B3" authorId="0">
      <text>
        <r>
          <rPr>
            <b/>
            <sz val="9"/>
            <color indexed="81"/>
            <rFont val="Tahoma"/>
            <family val="2"/>
          </rPr>
          <t>JH:</t>
        </r>
        <r>
          <rPr>
            <sz val="9"/>
            <color indexed="81"/>
            <rFont val="Tahoma"/>
            <family val="2"/>
          </rPr>
          <t xml:space="preserve">
Valeurs admises ou conseillées</t>
        </r>
      </text>
    </comment>
    <comment ref="D3" authorId="0">
      <text>
        <r>
          <rPr>
            <b/>
            <sz val="9"/>
            <color indexed="81"/>
            <rFont val="Tahoma"/>
            <family val="2"/>
          </rPr>
          <t>JH:</t>
        </r>
        <r>
          <rPr>
            <sz val="9"/>
            <color indexed="81"/>
            <rFont val="Tahoma"/>
            <family val="2"/>
          </rPr>
          <t xml:space="preserve">
Pour information et alimenter votre analyse.</t>
        </r>
      </text>
    </comment>
    <comment ref="A7" authorId="0">
      <text>
        <r>
          <rPr>
            <b/>
            <sz val="9"/>
            <color indexed="81"/>
            <rFont val="Tahoma"/>
            <family val="2"/>
          </rPr>
          <t>JH:</t>
        </r>
        <r>
          <rPr>
            <sz val="9"/>
            <color indexed="81"/>
            <rFont val="Tahoma"/>
            <family val="2"/>
          </rPr>
          <t xml:space="preserve">
Charge normale ou standard qui est conseillée</t>
        </r>
      </text>
    </comment>
    <comment ref="A8" authorId="0">
      <text>
        <r>
          <rPr>
            <b/>
            <sz val="9"/>
            <color indexed="81"/>
            <rFont val="Tahoma"/>
            <family val="2"/>
          </rPr>
          <t>JH:</t>
        </r>
        <r>
          <rPr>
            <sz val="9"/>
            <color indexed="81"/>
            <rFont val="Tahoma"/>
            <family val="2"/>
          </rPr>
          <t xml:space="preserve">
Votre prix moyen d'électricité en HC (Heures Creuses)</t>
        </r>
      </text>
    </comment>
    <comment ref="A9" authorId="0">
      <text>
        <r>
          <rPr>
            <b/>
            <sz val="9"/>
            <color indexed="81"/>
            <rFont val="Tahoma"/>
            <family val="2"/>
          </rPr>
          <t>JH:</t>
        </r>
        <r>
          <rPr>
            <sz val="9"/>
            <color indexed="81"/>
            <rFont val="Tahoma"/>
            <family val="2"/>
          </rPr>
          <t xml:space="preserve">
Votre prix moyen d'électricité en HP
 (Heures Pleines)</t>
        </r>
      </text>
    </comment>
    <comment ref="A11" authorId="0">
      <text>
        <r>
          <rPr>
            <b/>
            <sz val="9"/>
            <color indexed="81"/>
            <rFont val="Tahoma"/>
            <family val="2"/>
          </rPr>
          <t>JH:</t>
        </r>
        <r>
          <rPr>
            <sz val="9"/>
            <color indexed="81"/>
            <rFont val="Tahoma"/>
            <family val="2"/>
          </rPr>
          <t xml:space="preserve">
Votre prévision de prix moyen sur la période étudiée.</t>
        </r>
      </text>
    </comment>
    <comment ref="A12" authorId="0">
      <text>
        <r>
          <rPr>
            <b/>
            <sz val="9"/>
            <color indexed="81"/>
            <rFont val="Tahoma"/>
            <family val="2"/>
          </rPr>
          <t>JH:</t>
        </r>
        <r>
          <rPr>
            <sz val="9"/>
            <color indexed="81"/>
            <rFont val="Tahoma"/>
            <family val="2"/>
          </rPr>
          <t xml:space="preserve">
conseillée entre 3 et 6 ans</t>
        </r>
      </text>
    </comment>
    <comment ref="A17" authorId="0">
      <text>
        <r>
          <rPr>
            <b/>
            <sz val="9"/>
            <color indexed="81"/>
            <rFont val="Tahoma"/>
            <family val="2"/>
          </rPr>
          <t>JH:</t>
        </r>
        <r>
          <rPr>
            <sz val="9"/>
            <color indexed="81"/>
            <rFont val="Tahoma"/>
            <family val="2"/>
          </rPr>
          <t xml:space="preserve">
Cette valeur n'est pas bloquée dans le calcul mais elle doit rester compatible avec la capacité de la batterie et le temps de recharge pour le trajet retour.
Distance aller simple qui sera multipliée par le nbre de trajet quotidien</t>
        </r>
      </text>
    </comment>
    <comment ref="A31" authorId="1">
      <text>
        <r>
          <rPr>
            <b/>
            <sz val="9"/>
            <color indexed="81"/>
            <rFont val="Tahoma"/>
            <family val="2"/>
          </rPr>
          <t>C16706:</t>
        </r>
        <r>
          <rPr>
            <sz val="9"/>
            <color indexed="81"/>
            <rFont val="Tahoma"/>
            <family val="2"/>
          </rPr>
          <t xml:space="preserve">
Véhicule neuf</t>
        </r>
      </text>
    </comment>
    <comment ref="D31" authorId="0">
      <text>
        <r>
          <rPr>
            <b/>
            <sz val="9"/>
            <color indexed="81"/>
            <rFont val="Tahoma"/>
            <family val="2"/>
          </rPr>
          <t>JH:</t>
        </r>
        <r>
          <rPr>
            <sz val="9"/>
            <color indexed="81"/>
            <rFont val="Tahoma"/>
            <family val="2"/>
          </rPr>
          <t xml:space="preserve">
Hors bonnus écologique</t>
        </r>
      </text>
    </comment>
    <comment ref="A32" authorId="0">
      <text>
        <r>
          <rPr>
            <b/>
            <sz val="9"/>
            <color indexed="81"/>
            <rFont val="Tahoma"/>
            <family val="2"/>
          </rPr>
          <t>JH:</t>
        </r>
        <r>
          <rPr>
            <sz val="9"/>
            <color indexed="81"/>
            <rFont val="Tahoma"/>
            <family val="2"/>
          </rPr>
          <t xml:space="preserve">
Mettre "-" si bonnus</t>
        </r>
      </text>
    </comment>
    <comment ref="D32" authorId="0">
      <text>
        <r>
          <rPr>
            <b/>
            <sz val="9"/>
            <color indexed="81"/>
            <rFont val="Tahoma"/>
            <family val="2"/>
          </rPr>
          <t>JH:</t>
        </r>
        <r>
          <rPr>
            <sz val="9"/>
            <color indexed="81"/>
            <rFont val="Tahoma"/>
            <family val="2"/>
          </rPr>
          <t xml:space="preserve">
mettre le bonnus en valeur positive</t>
        </r>
      </text>
    </comment>
    <comment ref="D33" authorId="0">
      <text>
        <r>
          <rPr>
            <b/>
            <sz val="9"/>
            <color indexed="81"/>
            <rFont val="Tahoma"/>
            <family val="2"/>
          </rPr>
          <t>JH:</t>
        </r>
        <r>
          <rPr>
            <sz val="9"/>
            <color indexed="81"/>
            <rFont val="Tahoma"/>
            <family val="2"/>
          </rPr>
          <t xml:space="preserve">
Réduction du prix du cheval fiscal de 50 % sur la région Rhône-Alpes et de 100 % sur la région Bourgogne.</t>
        </r>
      </text>
    </comment>
    <comment ref="D34" authorId="0">
      <text>
        <r>
          <rPr>
            <b/>
            <sz val="9"/>
            <color indexed="81"/>
            <rFont val="Tahoma"/>
            <family val="2"/>
          </rPr>
          <t>JH:</t>
        </r>
        <r>
          <rPr>
            <sz val="9"/>
            <color indexed="81"/>
            <rFont val="Tahoma"/>
            <family val="2"/>
          </rPr>
          <t xml:space="preserve">
La recharge régulière d'un VE nécessite une prise dédiée protégée et pilotée.</t>
        </r>
      </text>
    </comment>
    <comment ref="A37" authorId="0">
      <text>
        <r>
          <rPr>
            <b/>
            <sz val="9"/>
            <color indexed="81"/>
            <rFont val="Tahoma"/>
            <family val="2"/>
          </rPr>
          <t>JH:</t>
        </r>
        <r>
          <rPr>
            <sz val="9"/>
            <color indexed="81"/>
            <rFont val="Tahoma"/>
            <family val="2"/>
          </rPr>
          <t xml:space="preserve">
Valeur moyenne annuelle de l'entretien sur la durée de détention envisagée ou coût annuel du contrat de maintenance VT.</t>
        </r>
      </text>
    </comment>
    <comment ref="A39" authorId="1">
      <text>
        <r>
          <rPr>
            <b/>
            <sz val="9"/>
            <color indexed="81"/>
            <rFont val="Tahoma"/>
            <family val="2"/>
          </rPr>
          <t>C16706:</t>
        </r>
        <r>
          <rPr>
            <sz val="9"/>
            <color indexed="81"/>
            <rFont val="Tahoma"/>
            <family val="2"/>
          </rPr>
          <t xml:space="preserve">
Il s'agit de la valeur à la revente du véhicule en fin de période de comparaison VT / VE
Courbe de dépréciation d'un véhicule neuf type CLIO.</t>
        </r>
      </text>
    </comment>
    <comment ref="A41" authorId="1">
      <text>
        <r>
          <rPr>
            <b/>
            <sz val="9"/>
            <color indexed="81"/>
            <rFont val="Tahoma"/>
            <family val="2"/>
          </rPr>
          <t>C16706:</t>
        </r>
        <r>
          <rPr>
            <sz val="9"/>
            <color indexed="81"/>
            <rFont val="Tahoma"/>
            <family val="2"/>
          </rPr>
          <t xml:space="preserve">
Le calcul intègre la revente du véhicule en fin de période. Il s'agit donc de votre variation de richesse (votre dépense totale) qui finance vos déplacements.</t>
        </r>
      </text>
    </comment>
  </commentList>
</comments>
</file>

<file path=xl/comments2.xml><?xml version="1.0" encoding="utf-8"?>
<comments xmlns="http://schemas.openxmlformats.org/spreadsheetml/2006/main">
  <authors>
    <author>C16706</author>
  </authors>
  <commentList>
    <comment ref="C3" authorId="0">
      <text>
        <r>
          <rPr>
            <b/>
            <sz val="9"/>
            <color indexed="81"/>
            <rFont val="Tahoma"/>
            <family val="2"/>
          </rPr>
          <t>C16706:</t>
        </r>
        <r>
          <rPr>
            <sz val="9"/>
            <color indexed="81"/>
            <rFont val="Tahoma"/>
            <family val="2"/>
          </rPr>
          <t xml:space="preserve">
CLIO 1.5 dCi</t>
        </r>
      </text>
    </comment>
    <comment ref="D3" authorId="0">
      <text>
        <r>
          <rPr>
            <b/>
            <sz val="9"/>
            <color indexed="81"/>
            <rFont val="Tahoma"/>
            <family val="2"/>
          </rPr>
          <t>C16706:</t>
        </r>
        <r>
          <rPr>
            <sz val="9"/>
            <color indexed="81"/>
            <rFont val="Tahoma"/>
            <family val="2"/>
          </rPr>
          <t xml:space="preserve">
Hypothèse JHG</t>
        </r>
      </text>
    </comment>
    <comment ref="A4" authorId="0">
      <text>
        <r>
          <rPr>
            <b/>
            <sz val="9"/>
            <color indexed="81"/>
            <rFont val="Tahoma"/>
            <family val="2"/>
          </rPr>
          <t>C16706:</t>
        </r>
        <r>
          <rPr>
            <sz val="9"/>
            <color indexed="81"/>
            <rFont val="Tahoma"/>
            <family val="2"/>
          </rPr>
          <t xml:space="preserve">
Année</t>
        </r>
      </text>
    </comment>
    <comment ref="B4" authorId="0">
      <text>
        <r>
          <rPr>
            <b/>
            <sz val="9"/>
            <color indexed="81"/>
            <rFont val="Tahoma"/>
            <family val="2"/>
          </rPr>
          <t>C16706:</t>
        </r>
        <r>
          <rPr>
            <sz val="9"/>
            <color indexed="81"/>
            <rFont val="Tahoma"/>
            <family val="2"/>
          </rPr>
          <t xml:space="preserve">
Référence choisie : CLIO 1.5 dCi</t>
        </r>
      </text>
    </comment>
  </commentList>
</comments>
</file>

<file path=xl/sharedStrings.xml><?xml version="1.0" encoding="utf-8"?>
<sst xmlns="http://schemas.openxmlformats.org/spreadsheetml/2006/main" count="104" uniqueCount="78">
  <si>
    <t>Distance domicile travail</t>
  </si>
  <si>
    <t>Nbre trajets quotidiens</t>
  </si>
  <si>
    <t>Nbre de jours travaillés/an</t>
  </si>
  <si>
    <t>l/100km</t>
  </si>
  <si>
    <t>Trajets Professionnels</t>
  </si>
  <si>
    <t>Location batterie  euro/mois</t>
  </si>
  <si>
    <t>kWh/an</t>
  </si>
  <si>
    <t>€/an</t>
  </si>
  <si>
    <t>€/mois</t>
  </si>
  <si>
    <t>Contrat entretien VE</t>
  </si>
  <si>
    <t>ans</t>
  </si>
  <si>
    <t>Trajets privés &lt; 100 km/jour</t>
  </si>
  <si>
    <t>Conso d'un VE</t>
  </si>
  <si>
    <t>€/km</t>
  </si>
  <si>
    <t>Prix kWh HC TTC</t>
  </si>
  <si>
    <t>VEHICULES ELECTRIQUES</t>
  </si>
  <si>
    <t>ETES-VOUS ELECTRO-COMPATIBLE ?</t>
  </si>
  <si>
    <t>Prix kWh HP TTC</t>
  </si>
  <si>
    <t>€/kWh</t>
  </si>
  <si>
    <t>kWh/100km</t>
  </si>
  <si>
    <t>Puissance recharge</t>
  </si>
  <si>
    <t>kVA</t>
  </si>
  <si>
    <t>DONNEES DE BASE</t>
  </si>
  <si>
    <t>Val</t>
  </si>
  <si>
    <t>Unit</t>
  </si>
  <si>
    <t>Zone de saisie de vos données</t>
  </si>
  <si>
    <t>€/l</t>
  </si>
  <si>
    <t>Prix carburant</t>
  </si>
  <si>
    <t>Durée de détention étudiée</t>
  </si>
  <si>
    <t>km/ weekend</t>
  </si>
  <si>
    <t>km</t>
  </si>
  <si>
    <t>Nbre semaine congés sans VE</t>
  </si>
  <si>
    <t>Votre conso carburant / 100 km</t>
  </si>
  <si>
    <t>prix / km du carburant</t>
  </si>
  <si>
    <t>Unit3</t>
  </si>
  <si>
    <t>Val2</t>
  </si>
  <si>
    <t>Conso batterie électrique</t>
  </si>
  <si>
    <t>Prix conso annuelle élect</t>
  </si>
  <si>
    <t>Résultats intermédiaires</t>
  </si>
  <si>
    <t>2 ème partie  : le véhicule électrique envisagé comparé au véhicule thermique équivalent</t>
  </si>
  <si>
    <t>Bonnus-malus écologique VT</t>
  </si>
  <si>
    <t>bonnus écologique VE</t>
  </si>
  <si>
    <t>Coût borne recharge domicile</t>
  </si>
  <si>
    <t>Coût entretien annuel VT</t>
  </si>
  <si>
    <t>Votre véhicule thermique de référence</t>
  </si>
  <si>
    <t>Coût achat VT</t>
  </si>
  <si>
    <t>Coût achat VE</t>
  </si>
  <si>
    <t>Carte grise</t>
  </si>
  <si>
    <t>Le véhicule électrique testé</t>
  </si>
  <si>
    <t>€</t>
  </si>
  <si>
    <t>Total investissement</t>
  </si>
  <si>
    <t xml:space="preserve">CONCLUSION </t>
  </si>
  <si>
    <t>Autres km par semaine</t>
  </si>
  <si>
    <t>Coût Thermique</t>
  </si>
  <si>
    <t>Coût Electrique</t>
  </si>
  <si>
    <t>Lire l'introduction...</t>
  </si>
  <si>
    <t>Je lance mon évaluation...</t>
  </si>
  <si>
    <t xml:space="preserve">VOTRE SITUATION : Il s'agit du coût complet comparé des 2 véhicules sur la période totale de  détention que vous avez choisie.
</t>
  </si>
  <si>
    <t>prix / km conso élect</t>
  </si>
  <si>
    <t>km annuel parcourus</t>
  </si>
  <si>
    <t>Valeur résiduelle véhicule</t>
  </si>
  <si>
    <t>VT</t>
  </si>
  <si>
    <t>VE</t>
  </si>
  <si>
    <t>Coefficients de valeur résiduelle du véhicule</t>
  </si>
  <si>
    <t>AGE</t>
  </si>
  <si>
    <t>PRIX</t>
  </si>
  <si>
    <t>% VT</t>
  </si>
  <si>
    <t>% VE</t>
  </si>
  <si>
    <t>(Ce calcul n'engage que celui qui l'utilise…)</t>
  </si>
  <si>
    <t>1 ère partie : Analyse de vos usages...</t>
  </si>
  <si>
    <t>données figées</t>
  </si>
  <si>
    <t>Gain annuel sur carburant</t>
  </si>
  <si>
    <t>Prix annuel carburant</t>
  </si>
  <si>
    <t>Coût assurance annuel VT</t>
  </si>
  <si>
    <t>Assurance annuelle VE</t>
  </si>
  <si>
    <t>Le montant du certificat d'immatriculation (carte grise) peut être obtenu sur :</t>
  </si>
  <si>
    <t>http://www.interieur.gouv.fr/A-votre-service/Mes-demarches/Transports/Certificat-d-immatriculation-ex-carte-grise/Acquerir-un-vehicule/Cout-du-certificat-d-immatriculation-ex-carte-grise</t>
  </si>
  <si>
    <t>ou</t>
  </si>
</sst>
</file>

<file path=xl/styles.xml><?xml version="1.0" encoding="utf-8"?>
<styleSheet xmlns="http://schemas.openxmlformats.org/spreadsheetml/2006/main">
  <numFmts count="9">
    <numFmt numFmtId="44" formatCode="_-* #,##0.00\ &quot;€&quot;_-;\-* #,##0.00\ &quot;€&quot;_-;_-* &quot;-&quot;??\ &quot;€&quot;_-;_-@_-"/>
    <numFmt numFmtId="43" formatCode="_-* #,##0.00\ _€_-;\-* #,##0.00\ _€_-;_-* &quot;-&quot;??\ _€_-;_-@_-"/>
    <numFmt numFmtId="164" formatCode="_-* #,##0\ _€_-;\-* #,##0\ _€_-;_-* &quot;-&quot;??\ _€_-;_-@_-"/>
    <numFmt numFmtId="165" formatCode="#,##0.00\ &quot;€&quot;"/>
    <numFmt numFmtId="166" formatCode="0.0"/>
    <numFmt numFmtId="167" formatCode="_-* #,##0.00\ [$€-40C]_-;\-* #,##0.00\ [$€-40C]_-;_-* &quot;-&quot;??\ [$€-40C]_-;_-@_-"/>
    <numFmt numFmtId="168" formatCode="_-* #,##0.000\ _€_-;\-* #,##0.000\ _€_-;_-* &quot;-&quot;??\ _€_-;_-@_-"/>
    <numFmt numFmtId="169" formatCode="_-* #,##0.000\ _€_-;\-* #,##0.000\ _€_-;_-* &quot;-&quot;???\ _€_-;_-@_-"/>
    <numFmt numFmtId="170" formatCode="_-* #,##0\ _€_-;\-* #,##0\ _€_-;_-* &quot;-&quot;???\ _€_-;_-@_-"/>
  </numFmts>
  <fonts count="16">
    <font>
      <sz val="11"/>
      <color theme="1"/>
      <name val="Calibri"/>
      <family val="2"/>
      <scheme val="minor"/>
    </font>
    <font>
      <sz val="11"/>
      <color theme="1"/>
      <name val="Calibri"/>
      <family val="2"/>
      <scheme val="minor"/>
    </font>
    <font>
      <b/>
      <sz val="18"/>
      <color theme="3"/>
      <name val="Cambria"/>
      <family val="2"/>
      <scheme val="major"/>
    </font>
    <font>
      <b/>
      <sz val="11"/>
      <color theme="1"/>
      <name val="Calibri"/>
      <family val="2"/>
      <scheme val="minor"/>
    </font>
    <font>
      <sz val="7.5"/>
      <color rgb="FF4181C0"/>
      <name val="Sans-serif"/>
    </font>
    <font>
      <b/>
      <sz val="7.5"/>
      <color rgb="FF4181C0"/>
      <name val="Sans-serif"/>
    </font>
    <font>
      <sz val="7.5"/>
      <color theme="1"/>
      <name val="Sans-serif"/>
    </font>
    <font>
      <b/>
      <sz val="7.5"/>
      <color rgb="FF008000"/>
      <name val="Sans-serif"/>
    </font>
    <font>
      <u/>
      <sz val="11"/>
      <color theme="10"/>
      <name val="Calibri"/>
      <family val="2"/>
    </font>
    <font>
      <sz val="9"/>
      <color indexed="81"/>
      <name val="Tahoma"/>
      <family val="2"/>
    </font>
    <font>
      <b/>
      <sz val="9"/>
      <color indexed="81"/>
      <name val="Tahoma"/>
      <family val="2"/>
    </font>
    <font>
      <b/>
      <u/>
      <sz val="12"/>
      <color theme="10"/>
      <name val="Calibri"/>
      <family val="2"/>
    </font>
    <font>
      <sz val="14"/>
      <color theme="0"/>
      <name val="Calibri"/>
      <family val="2"/>
      <scheme val="minor"/>
    </font>
    <font>
      <i/>
      <sz val="11"/>
      <color theme="1"/>
      <name val="Calibri"/>
      <family val="2"/>
      <scheme val="minor"/>
    </font>
    <font>
      <b/>
      <i/>
      <sz val="12"/>
      <color theme="1"/>
      <name val="Calibri"/>
      <family val="2"/>
      <scheme val="minor"/>
    </font>
    <font>
      <b/>
      <sz val="11"/>
      <color theme="0"/>
      <name val="Calibri"/>
      <family val="2"/>
      <scheme val="minor"/>
    </font>
  </fonts>
  <fills count="11">
    <fill>
      <patternFill patternType="none"/>
    </fill>
    <fill>
      <patternFill patternType="gray125"/>
    </fill>
    <fill>
      <patternFill patternType="solid">
        <fgColor rgb="FF99FF99"/>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33CCFF"/>
        <bgColor indexed="64"/>
      </patternFill>
    </fill>
    <fill>
      <patternFill patternType="solid">
        <fgColor rgb="FFFFFFCC"/>
        <bgColor indexed="64"/>
      </patternFill>
    </fill>
    <fill>
      <patternFill patternType="solid">
        <fgColor theme="3" tint="0.79998168889431442"/>
        <bgColor indexed="64"/>
      </patternFill>
    </fill>
    <fill>
      <patternFill patternType="solid">
        <fgColor rgb="FFE5F14D"/>
        <bgColor indexed="64"/>
      </patternFill>
    </fill>
  </fills>
  <borders count="26">
    <border>
      <left/>
      <right/>
      <top/>
      <bottom/>
      <diagonal/>
    </border>
    <border>
      <left/>
      <right/>
      <top style="thin">
        <color theme="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theme="4"/>
      </top>
      <bottom/>
      <diagonal/>
    </border>
    <border>
      <left style="medium">
        <color indexed="64"/>
      </left>
      <right/>
      <top style="thin">
        <color theme="4"/>
      </top>
      <bottom style="thin">
        <color indexed="64"/>
      </bottom>
      <diagonal/>
    </border>
    <border>
      <left/>
      <right/>
      <top style="thin">
        <color theme="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8" fillId="0" borderId="0" applyNumberFormat="0" applyFill="0" applyBorder="0" applyAlignment="0" applyProtection="0">
      <alignment vertical="top"/>
      <protection locked="0"/>
    </xf>
    <xf numFmtId="9" fontId="1" fillId="0" borderId="0" applyFont="0" applyFill="0" applyBorder="0" applyAlignment="0" applyProtection="0"/>
  </cellStyleXfs>
  <cellXfs count="117">
    <xf numFmtId="0" fontId="0" fillId="0" borderId="0" xfId="0"/>
    <xf numFmtId="0" fontId="0" fillId="2" borderId="0" xfId="0" applyFill="1"/>
    <xf numFmtId="0" fontId="0" fillId="0" borderId="0" xfId="0" applyAlignment="1">
      <alignment horizontal="center"/>
    </xf>
    <xf numFmtId="0" fontId="0" fillId="3" borderId="0" xfId="0" applyFill="1"/>
    <xf numFmtId="0" fontId="0" fillId="0" borderId="0" xfId="0" applyAlignment="1">
      <alignment vertical="center"/>
    </xf>
    <xf numFmtId="0" fontId="0" fillId="6" borderId="0" xfId="0" applyFill="1" applyBorder="1"/>
    <xf numFmtId="0" fontId="0" fillId="0" borderId="8" xfId="0" applyBorder="1"/>
    <xf numFmtId="0" fontId="0" fillId="0" borderId="0" xfId="0" applyBorder="1" applyAlignment="1">
      <alignment horizontal="center"/>
    </xf>
    <xf numFmtId="0" fontId="0" fillId="4" borderId="0" xfId="0" applyFill="1" applyBorder="1" applyAlignment="1">
      <alignment horizontal="center"/>
    </xf>
    <xf numFmtId="0" fontId="0" fillId="3" borderId="0" xfId="0" applyFill="1" applyBorder="1"/>
    <xf numFmtId="0" fontId="0" fillId="8" borderId="10" xfId="0" applyFill="1" applyBorder="1" applyAlignment="1">
      <alignment horizontal="center"/>
    </xf>
    <xf numFmtId="166" fontId="0" fillId="2" borderId="0" xfId="0" applyNumberFormat="1" applyFont="1" applyFill="1" applyBorder="1" applyAlignment="1" applyProtection="1">
      <alignment horizontal="center"/>
      <protection locked="0"/>
    </xf>
    <xf numFmtId="2" fontId="0" fillId="2" borderId="0" xfId="0" applyNumberFormat="1" applyFont="1" applyFill="1" applyBorder="1" applyAlignment="1" applyProtection="1">
      <alignment horizontal="center"/>
      <protection locked="0"/>
    </xf>
    <xf numFmtId="0" fontId="0" fillId="2" borderId="0" xfId="0" applyFill="1" applyBorder="1" applyAlignment="1" applyProtection="1">
      <alignment horizontal="center"/>
      <protection locked="0"/>
    </xf>
    <xf numFmtId="164" fontId="3" fillId="3" borderId="0" xfId="1" applyNumberFormat="1" applyFont="1" applyFill="1" applyBorder="1"/>
    <xf numFmtId="0" fontId="3" fillId="3" borderId="0" xfId="0" applyFont="1" applyFill="1" applyBorder="1"/>
    <xf numFmtId="0" fontId="0" fillId="4" borderId="0" xfId="0" applyFill="1"/>
    <xf numFmtId="0" fontId="0" fillId="4" borderId="2" xfId="0" applyFill="1" applyBorder="1"/>
    <xf numFmtId="0" fontId="0" fillId="4" borderId="3" xfId="0" applyFill="1" applyBorder="1"/>
    <xf numFmtId="0" fontId="0" fillId="4" borderId="3" xfId="0" applyFill="1" applyBorder="1" applyAlignment="1">
      <alignment horizontal="center"/>
    </xf>
    <xf numFmtId="0" fontId="0" fillId="4" borderId="4"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9" fontId="0" fillId="2" borderId="0" xfId="5" applyFont="1" applyFill="1" applyBorder="1" applyAlignment="1">
      <alignment horizontal="center"/>
    </xf>
    <xf numFmtId="9" fontId="0" fillId="2" borderId="6" xfId="5" applyFont="1" applyFill="1" applyBorder="1" applyAlignment="1">
      <alignment horizontal="center"/>
    </xf>
    <xf numFmtId="9" fontId="0" fillId="2" borderId="0" xfId="5" applyFont="1" applyFill="1" applyBorder="1" applyAlignment="1" applyProtection="1">
      <alignment horizontal="center"/>
      <protection locked="0"/>
    </xf>
    <xf numFmtId="9" fontId="0" fillId="2" borderId="6" xfId="5" applyFont="1" applyFill="1" applyBorder="1" applyAlignment="1" applyProtection="1">
      <alignment horizontal="center"/>
      <protection locked="0"/>
    </xf>
    <xf numFmtId="9" fontId="0" fillId="2" borderId="8" xfId="5" applyFont="1" applyFill="1" applyBorder="1" applyAlignment="1" applyProtection="1">
      <alignment horizontal="center"/>
      <protection locked="0"/>
    </xf>
    <xf numFmtId="9" fontId="0" fillId="2" borderId="9" xfId="5" applyFont="1" applyFill="1" applyBorder="1" applyAlignment="1" applyProtection="1">
      <alignment horizontal="center"/>
      <protection locked="0"/>
    </xf>
    <xf numFmtId="0" fontId="0" fillId="9" borderId="0" xfId="0" applyFill="1"/>
    <xf numFmtId="0" fontId="0" fillId="9" borderId="0" xfId="0" applyFill="1" applyAlignment="1">
      <alignment horizontal="center"/>
    </xf>
    <xf numFmtId="0" fontId="0" fillId="9" borderId="0" xfId="0" applyFill="1" applyAlignment="1">
      <alignment vertical="center"/>
    </xf>
    <xf numFmtId="0" fontId="0" fillId="9" borderId="0" xfId="0" applyFill="1" applyBorder="1"/>
    <xf numFmtId="0" fontId="0" fillId="9" borderId="0" xfId="0" applyFill="1" applyBorder="1" applyAlignment="1">
      <alignment horizontal="center"/>
    </xf>
    <xf numFmtId="0" fontId="0" fillId="10" borderId="0" xfId="0" applyFill="1" applyBorder="1"/>
    <xf numFmtId="0" fontId="0" fillId="7" borderId="12" xfId="0" applyFill="1" applyBorder="1"/>
    <xf numFmtId="0" fontId="0" fillId="7" borderId="13" xfId="0" applyFill="1" applyBorder="1"/>
    <xf numFmtId="0" fontId="0" fillId="10" borderId="14" xfId="0" applyFill="1" applyBorder="1"/>
    <xf numFmtId="0" fontId="0" fillId="9" borderId="15" xfId="0" applyFill="1" applyBorder="1"/>
    <xf numFmtId="0" fontId="0" fillId="9" borderId="14" xfId="0" applyFill="1" applyBorder="1"/>
    <xf numFmtId="0" fontId="3" fillId="3" borderId="14" xfId="0" applyFont="1" applyFill="1" applyBorder="1"/>
    <xf numFmtId="0" fontId="0" fillId="3" borderId="15" xfId="0" applyFill="1" applyBorder="1"/>
    <xf numFmtId="0" fontId="0" fillId="3" borderId="16" xfId="0" applyFill="1" applyBorder="1"/>
    <xf numFmtId="0" fontId="0" fillId="3" borderId="17" xfId="0" applyFill="1" applyBorder="1"/>
    <xf numFmtId="0" fontId="0" fillId="3" borderId="18" xfId="0" applyFill="1" applyBorder="1"/>
    <xf numFmtId="0" fontId="0" fillId="5" borderId="14" xfId="0" applyFill="1" applyBorder="1"/>
    <xf numFmtId="0" fontId="0" fillId="6" borderId="15" xfId="0" applyFill="1" applyBorder="1"/>
    <xf numFmtId="0" fontId="3" fillId="7" borderId="11" xfId="0" applyFont="1" applyFill="1" applyBorder="1" applyAlignment="1"/>
    <xf numFmtId="0" fontId="3" fillId="2" borderId="14" xfId="0" applyFont="1" applyFill="1" applyBorder="1"/>
    <xf numFmtId="0" fontId="3" fillId="2" borderId="14" xfId="0" applyFont="1" applyFill="1" applyBorder="1" applyAlignment="1">
      <alignment horizontal="center"/>
    </xf>
    <xf numFmtId="43" fontId="13" fillId="2" borderId="16" xfId="1" applyFont="1" applyFill="1" applyBorder="1" applyAlignment="1">
      <alignment vertical="center" wrapText="1"/>
    </xf>
    <xf numFmtId="43" fontId="0" fillId="3" borderId="0" xfId="1" applyFont="1" applyFill="1" applyBorder="1" applyAlignment="1">
      <alignment horizontal="left"/>
    </xf>
    <xf numFmtId="164" fontId="0" fillId="3" borderId="0" xfId="1" applyNumberFormat="1" applyFont="1" applyFill="1" applyBorder="1" applyAlignment="1">
      <alignment horizontal="center"/>
    </xf>
    <xf numFmtId="43" fontId="0" fillId="3" borderId="0" xfId="1" applyFont="1" applyFill="1" applyBorder="1" applyAlignment="1">
      <alignment horizontal="center"/>
    </xf>
    <xf numFmtId="167" fontId="0" fillId="3" borderId="17" xfId="0" applyNumberFormat="1" applyFill="1" applyBorder="1"/>
    <xf numFmtId="0" fontId="0" fillId="8" borderId="0" xfId="0" applyFill="1" applyBorder="1" applyAlignment="1">
      <alignment horizontal="center"/>
    </xf>
    <xf numFmtId="43" fontId="0" fillId="3" borderId="15" xfId="1" applyFont="1" applyFill="1" applyBorder="1" applyAlignment="1">
      <alignment horizontal="center"/>
    </xf>
    <xf numFmtId="0" fontId="0" fillId="9" borderId="16" xfId="0" applyFill="1" applyBorder="1"/>
    <xf numFmtId="0" fontId="0" fillId="2" borderId="17" xfId="0" applyFill="1" applyBorder="1" applyAlignment="1" applyProtection="1">
      <alignment horizontal="center"/>
      <protection locked="0"/>
    </xf>
    <xf numFmtId="0" fontId="0" fillId="9" borderId="17" xfId="0" applyFill="1" applyBorder="1"/>
    <xf numFmtId="43" fontId="0" fillId="3" borderId="17" xfId="1" applyFont="1" applyFill="1" applyBorder="1" applyAlignment="1">
      <alignment horizontal="left"/>
    </xf>
    <xf numFmtId="43" fontId="3" fillId="9" borderId="17" xfId="1" applyFont="1" applyFill="1" applyBorder="1" applyAlignment="1">
      <alignment horizontal="center"/>
    </xf>
    <xf numFmtId="43" fontId="0" fillId="3" borderId="18" xfId="1" applyFont="1" applyFill="1" applyBorder="1" applyAlignment="1">
      <alignment horizontal="center"/>
    </xf>
    <xf numFmtId="0" fontId="0" fillId="0" borderId="8" xfId="0" applyBorder="1" applyAlignment="1">
      <alignment horizontal="left"/>
    </xf>
    <xf numFmtId="0" fontId="0" fillId="9" borderId="21" xfId="0" applyFont="1" applyFill="1" applyBorder="1"/>
    <xf numFmtId="0" fontId="0" fillId="9" borderId="22" xfId="0" applyFont="1" applyFill="1" applyBorder="1"/>
    <xf numFmtId="165" fontId="0" fillId="5" borderId="24" xfId="0" applyNumberFormat="1" applyFill="1" applyBorder="1" applyAlignment="1">
      <alignment horizontal="center"/>
    </xf>
    <xf numFmtId="165" fontId="3" fillId="0" borderId="25" xfId="0" applyNumberFormat="1" applyFont="1" applyBorder="1" applyAlignment="1">
      <alignment horizontal="center" vertical="center"/>
    </xf>
    <xf numFmtId="0" fontId="0" fillId="6" borderId="24" xfId="0" applyFill="1" applyBorder="1" applyAlignment="1">
      <alignment horizontal="center"/>
    </xf>
    <xf numFmtId="44" fontId="3" fillId="0" borderId="25" xfId="2" applyFont="1" applyBorder="1" applyAlignment="1">
      <alignment horizontal="center" vertical="center"/>
    </xf>
    <xf numFmtId="0" fontId="11" fillId="9" borderId="0" xfId="4" applyFont="1" applyFill="1" applyAlignment="1" applyProtection="1"/>
    <xf numFmtId="0" fontId="0" fillId="2" borderId="1" xfId="0" applyFont="1" applyFill="1" applyBorder="1" applyAlignment="1" applyProtection="1">
      <alignment horizontal="center"/>
      <protection locked="0"/>
    </xf>
    <xf numFmtId="0" fontId="0" fillId="2" borderId="23" xfId="0" applyFont="1" applyFill="1" applyBorder="1" applyAlignment="1" applyProtection="1">
      <alignment horizontal="center"/>
      <protection locked="0"/>
    </xf>
    <xf numFmtId="0" fontId="15" fillId="0" borderId="0" xfId="0" applyFont="1" applyFill="1" applyBorder="1" applyAlignment="1">
      <alignment horizontal="right"/>
    </xf>
    <xf numFmtId="165" fontId="15" fillId="0" borderId="6" xfId="0" applyNumberFormat="1" applyFont="1" applyFill="1" applyBorder="1"/>
    <xf numFmtId="0" fontId="0" fillId="5" borderId="0" xfId="0" applyFill="1" applyBorder="1" applyAlignment="1">
      <alignment horizontal="center"/>
    </xf>
    <xf numFmtId="0" fontId="0" fillId="6" borderId="0" xfId="0" applyFill="1" applyBorder="1" applyAlignment="1">
      <alignment horizontal="center"/>
    </xf>
    <xf numFmtId="43" fontId="0" fillId="2" borderId="1" xfId="1" applyFont="1" applyFill="1" applyBorder="1" applyAlignment="1" applyProtection="1">
      <alignment horizontal="center"/>
      <protection locked="0"/>
    </xf>
    <xf numFmtId="43" fontId="0" fillId="2" borderId="23" xfId="1" applyFont="1" applyFill="1" applyBorder="1" applyAlignment="1" applyProtection="1">
      <alignment horizontal="center"/>
      <protection locked="0"/>
    </xf>
    <xf numFmtId="43" fontId="0" fillId="3" borderId="1" xfId="1" applyFont="1" applyFill="1" applyBorder="1" applyAlignment="1">
      <alignment horizontal="center"/>
    </xf>
    <xf numFmtId="0" fontId="2" fillId="9" borderId="0" xfId="3" applyFill="1"/>
    <xf numFmtId="0" fontId="5" fillId="9" borderId="0" xfId="0" applyFont="1" applyFill="1" applyAlignment="1">
      <alignment wrapText="1"/>
    </xf>
    <xf numFmtId="0" fontId="6" fillId="9" borderId="0" xfId="0" applyFont="1" applyFill="1" applyAlignment="1">
      <alignment wrapText="1"/>
    </xf>
    <xf numFmtId="0" fontId="4" fillId="9" borderId="0" xfId="0" applyFont="1" applyFill="1" applyAlignment="1">
      <alignment wrapText="1"/>
    </xf>
    <xf numFmtId="0" fontId="8" fillId="9" borderId="0" xfId="4" applyFill="1" applyAlignment="1" applyProtection="1">
      <alignment wrapText="1"/>
    </xf>
    <xf numFmtId="0" fontId="0" fillId="9" borderId="0" xfId="0" applyFill="1" applyAlignment="1">
      <alignment wrapText="1"/>
    </xf>
    <xf numFmtId="0" fontId="7" fillId="9" borderId="0" xfId="0" applyFont="1" applyFill="1"/>
    <xf numFmtId="0" fontId="0" fillId="0" borderId="0" xfId="0" applyFill="1"/>
    <xf numFmtId="0" fontId="0" fillId="9" borderId="21" xfId="0" applyFill="1" applyBorder="1"/>
    <xf numFmtId="164" fontId="0" fillId="9" borderId="0" xfId="0" applyNumberFormat="1" applyFill="1"/>
    <xf numFmtId="168" fontId="0" fillId="9" borderId="0" xfId="0" applyNumberFormat="1" applyFill="1"/>
    <xf numFmtId="168" fontId="0" fillId="9" borderId="0" xfId="0" applyNumberFormat="1" applyFill="1" applyBorder="1"/>
    <xf numFmtId="169" fontId="0" fillId="9" borderId="0" xfId="0" applyNumberFormat="1" applyFill="1" applyBorder="1"/>
    <xf numFmtId="169" fontId="0" fillId="9" borderId="0" xfId="0" applyNumberFormat="1" applyFill="1"/>
    <xf numFmtId="169" fontId="0" fillId="9" borderId="0" xfId="0" applyNumberFormat="1" applyFill="1" applyAlignment="1">
      <alignment vertical="center"/>
    </xf>
    <xf numFmtId="170" fontId="0" fillId="9" borderId="0" xfId="0" applyNumberFormat="1" applyFill="1" applyBorder="1" applyAlignment="1">
      <alignment horizontal="left"/>
    </xf>
    <xf numFmtId="0" fontId="11" fillId="9" borderId="0" xfId="4" applyFont="1" applyFill="1" applyAlignment="1" applyProtection="1"/>
    <xf numFmtId="0" fontId="0" fillId="9" borderId="0" xfId="0" applyFill="1" applyAlignment="1"/>
    <xf numFmtId="0" fontId="0" fillId="0" borderId="0" xfId="0" applyFill="1" applyBorder="1" applyAlignment="1">
      <alignment vertical="center" wrapText="1"/>
    </xf>
    <xf numFmtId="0" fontId="0" fillId="0" borderId="15" xfId="0" applyFill="1" applyBorder="1" applyAlignment="1">
      <alignment vertical="center" wrapText="1"/>
    </xf>
    <xf numFmtId="0" fontId="12" fillId="0" borderId="17" xfId="0" applyFont="1" applyFill="1" applyBorder="1" applyAlignment="1">
      <alignment vertical="center" wrapText="1"/>
    </xf>
    <xf numFmtId="0" fontId="12" fillId="0" borderId="18" xfId="0" applyFont="1" applyFill="1" applyBorder="1" applyAlignment="1">
      <alignment vertical="center" wrapText="1"/>
    </xf>
    <xf numFmtId="0" fontId="14" fillId="9" borderId="11" xfId="0" applyFont="1" applyFill="1" applyBorder="1" applyAlignment="1">
      <alignment horizontal="left" vertical="center"/>
    </xf>
    <xf numFmtId="0" fontId="14" fillId="9" borderId="12" xfId="0" applyFont="1" applyFill="1" applyBorder="1" applyAlignment="1">
      <alignment horizontal="left" vertical="center"/>
    </xf>
    <xf numFmtId="0" fontId="14" fillId="9" borderId="13" xfId="0" applyFont="1" applyFill="1" applyBorder="1" applyAlignment="1">
      <alignment horizontal="left" vertical="center"/>
    </xf>
    <xf numFmtId="0" fontId="14" fillId="9" borderId="19" xfId="0" applyFont="1" applyFill="1" applyBorder="1" applyAlignment="1">
      <alignment horizontal="left" vertical="center"/>
    </xf>
    <xf numFmtId="0" fontId="14" fillId="9" borderId="8" xfId="0" applyFont="1" applyFill="1" applyBorder="1" applyAlignment="1">
      <alignment horizontal="left" vertical="center"/>
    </xf>
    <xf numFmtId="0" fontId="14" fillId="9" borderId="20" xfId="0" applyFont="1" applyFill="1" applyBorder="1" applyAlignment="1">
      <alignment horizontal="left" vertical="center"/>
    </xf>
    <xf numFmtId="0" fontId="14" fillId="7" borderId="11" xfId="0" applyFont="1" applyFill="1" applyBorder="1" applyAlignment="1">
      <alignment horizontal="left" vertical="center"/>
    </xf>
    <xf numFmtId="0" fontId="14" fillId="7" borderId="12" xfId="0" applyFont="1" applyFill="1" applyBorder="1" applyAlignment="1">
      <alignment horizontal="left" vertical="center"/>
    </xf>
    <xf numFmtId="0" fontId="14" fillId="7" borderId="13" xfId="0" applyFont="1" applyFill="1" applyBorder="1" applyAlignment="1">
      <alignment horizontal="left" vertical="center"/>
    </xf>
    <xf numFmtId="0" fontId="14" fillId="7" borderId="19" xfId="0" applyFont="1" applyFill="1" applyBorder="1" applyAlignment="1">
      <alignment horizontal="left" vertical="center"/>
    </xf>
    <xf numFmtId="0" fontId="14" fillId="7" borderId="8" xfId="0" applyFont="1" applyFill="1" applyBorder="1" applyAlignment="1">
      <alignment horizontal="left" vertical="center"/>
    </xf>
    <xf numFmtId="0" fontId="14" fillId="7" borderId="20" xfId="0" applyFont="1" applyFill="1" applyBorder="1" applyAlignment="1">
      <alignment horizontal="left" vertical="center"/>
    </xf>
  </cellXfs>
  <cellStyles count="6">
    <cellStyle name="Lien hypertexte" xfId="4" builtinId="8"/>
    <cellStyle name="Milliers" xfId="1" builtinId="3"/>
    <cellStyle name="Monétaire" xfId="2" builtinId="4"/>
    <cellStyle name="Normal" xfId="0" builtinId="0"/>
    <cellStyle name="Pourcentage" xfId="5" builtinId="5"/>
    <cellStyle name="Titre" xfId="3" builtinId="15"/>
  </cellStyles>
  <dxfs count="18">
    <dxf>
      <font>
        <b val="0"/>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bottom" textRotation="0" wrapText="0" indent="0" relativeIndent="0" justifyLastLine="0" shrinkToFit="0" mergeCell="0" readingOrder="0"/>
      <border diagonalUp="0" diagonalDown="0">
        <left/>
        <right style="medium">
          <color indexed="64"/>
        </right>
        <top/>
        <bottom/>
      </border>
    </dxf>
    <dxf>
      <font>
        <b val="0"/>
        <i val="0"/>
        <strike val="0"/>
        <condense val="0"/>
        <extend val="0"/>
        <outline val="0"/>
        <shadow val="0"/>
        <u val="none"/>
        <vertAlign val="baseline"/>
        <sz val="11"/>
        <color theme="1"/>
        <name val="Calibri"/>
        <scheme val="minor"/>
      </font>
      <numFmt numFmtId="35" formatCode="_-* #,##0.00\ _€_-;\-* #,##0.00\ _€_-;_-* &quot;-&quot;??\ _€_-;_-@_-"/>
      <fill>
        <patternFill patternType="solid">
          <fgColor indexed="64"/>
          <bgColor theme="9" tint="0.59999389629810485"/>
        </patternFill>
      </fill>
      <alignment horizontal="center" vertical="bottom" textRotation="0" wrapText="0" indent="0" relativeIndent="0" justifyLastLine="0" shrinkToFit="0" mergeCell="0" readingOrder="0"/>
    </dxf>
    <dxf>
      <font>
        <b val="0"/>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left" vertical="bottom" textRotation="0" wrapText="0" indent="0" relativeIndent="255" justifyLastLine="0" shrinkToFit="0" mergeCell="0" readingOrder="0"/>
    </dxf>
    <dxf>
      <fill>
        <patternFill patternType="solid">
          <fgColor indexed="64"/>
          <bgColor theme="3" tint="0.79998168889431442"/>
        </patternFill>
      </fill>
    </dxf>
    <dxf>
      <alignment horizontal="center" vertical="bottom" textRotation="0" wrapText="0" indent="0" relativeIndent="255" justifyLastLine="0" shrinkToFit="0" mergeCell="0" readingOrder="0"/>
    </dxf>
    <dxf>
      <fill>
        <patternFill patternType="solid">
          <fgColor indexed="64"/>
          <bgColor theme="3" tint="0.79998168889431442"/>
        </patternFill>
      </fill>
      <border diagonalUp="0" diagonalDown="0">
        <left style="medium">
          <color indexed="64"/>
        </left>
        <right/>
        <top/>
        <bottom/>
      </border>
    </dxf>
    <dxf>
      <border diagonalUp="0" diagonalDown="0">
        <left style="medium">
          <color indexed="64"/>
        </left>
        <right style="medium">
          <color indexed="64"/>
        </right>
        <top style="medium">
          <color indexed="64"/>
        </top>
        <bottom style="medium">
          <color indexed="64"/>
        </bottom>
      </border>
    </dxf>
    <dxf>
      <border>
        <bottom style="thin">
          <color indexed="64"/>
        </bottom>
        <vertical/>
        <horizontal/>
      </border>
    </dxf>
    <dxf>
      <fill>
        <patternFill patternType="solid">
          <bgColor theme="3" tint="0.79998168889431442"/>
        </patternFill>
      </fill>
    </dxf>
    <dxf>
      <fill>
        <patternFill>
          <bgColor rgb="FF00B050"/>
        </patternFill>
      </fill>
    </dxf>
    <dxf>
      <fill>
        <patternFill>
          <bgColor theme="3" tint="0.79998168889431442"/>
        </patternFill>
      </fill>
    </dxf>
    <dxf>
      <fill>
        <patternFill>
          <bgColor rgb="FFFFC000"/>
        </patternFill>
      </fill>
    </dxf>
    <dxf>
      <fill>
        <patternFill>
          <fgColor rgb="FF99FF99"/>
          <bgColor rgb="FF00B050"/>
        </patternFill>
      </fill>
    </dxf>
    <dxf>
      <fill>
        <patternFill>
          <bgColor theme="9" tint="0.59996337778862885"/>
        </patternFill>
      </fill>
    </dxf>
    <dxf>
      <fill>
        <patternFill>
          <bgColor theme="9" tint="0.59996337778862885"/>
        </patternFill>
      </fill>
    </dxf>
    <dxf>
      <font>
        <color theme="0"/>
      </font>
      <fill>
        <patternFill>
          <bgColor rgb="FF00B050"/>
        </patternFill>
      </fill>
    </dxf>
    <dxf>
      <font>
        <condense val="0"/>
        <extend val="0"/>
        <color rgb="FF006100"/>
      </font>
      <fill>
        <patternFill>
          <bgColor rgb="FFC6EFCE"/>
        </patternFill>
      </fill>
    </dxf>
    <dxf>
      <fill>
        <patternFill>
          <bgColor theme="9" tint="0.59996337778862885"/>
        </patternFill>
      </fill>
    </dxf>
  </dxfs>
  <tableStyles count="0" defaultTableStyle="TableStyleMedium9" defaultPivotStyle="PivotStyleLight16"/>
  <colors>
    <mruColors>
      <color rgb="FFE5F14D"/>
      <color rgb="FF99FF99"/>
      <color rgb="FFFFFFCC"/>
      <color rgb="FF33CCFF"/>
      <color rgb="FF8BE36F"/>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plotArea>
      <c:layout/>
      <c:lineChart>
        <c:grouping val="standard"/>
        <c:ser>
          <c:idx val="1"/>
          <c:order val="0"/>
          <c:tx>
            <c:strRef>
              <c:f>'Table valeur résiduelle'!$C$4</c:f>
              <c:strCache>
                <c:ptCount val="1"/>
                <c:pt idx="0">
                  <c:v>% VT</c:v>
                </c:pt>
              </c:strCache>
            </c:strRef>
          </c:tx>
          <c:marker>
            <c:symbol val="none"/>
          </c:marker>
          <c:val>
            <c:numRef>
              <c:f>'Table valeur résiduelle'!$C$5:$C$15</c:f>
              <c:numCache>
                <c:formatCode>0%</c:formatCode>
                <c:ptCount val="11"/>
                <c:pt idx="0">
                  <c:v>1</c:v>
                </c:pt>
                <c:pt idx="1">
                  <c:v>0.70090634441087618</c:v>
                </c:pt>
                <c:pt idx="2">
                  <c:v>0.54682779456193353</c:v>
                </c:pt>
                <c:pt idx="3">
                  <c:v>0.38066465256797583</c:v>
                </c:pt>
                <c:pt idx="4">
                  <c:v>0.33</c:v>
                </c:pt>
                <c:pt idx="5">
                  <c:v>0.24894259818731118</c:v>
                </c:pt>
                <c:pt idx="6">
                  <c:v>0.21933534743202418</c:v>
                </c:pt>
                <c:pt idx="7">
                  <c:v>0.17462235649546828</c:v>
                </c:pt>
                <c:pt idx="8">
                  <c:v>0.15105740181268881</c:v>
                </c:pt>
                <c:pt idx="9">
                  <c:v>0.1</c:v>
                </c:pt>
                <c:pt idx="10">
                  <c:v>9.0634441087613288E-2</c:v>
                </c:pt>
              </c:numCache>
            </c:numRef>
          </c:val>
        </c:ser>
        <c:ser>
          <c:idx val="2"/>
          <c:order val="1"/>
          <c:tx>
            <c:strRef>
              <c:f>'Table valeur résiduelle'!$D$4</c:f>
              <c:strCache>
                <c:ptCount val="1"/>
                <c:pt idx="0">
                  <c:v>% VE</c:v>
                </c:pt>
              </c:strCache>
            </c:strRef>
          </c:tx>
          <c:marker>
            <c:symbol val="none"/>
          </c:marker>
          <c:val>
            <c:numRef>
              <c:f>'Table valeur résiduelle'!$D$5:$D$15</c:f>
              <c:numCache>
                <c:formatCode>0%</c:formatCode>
                <c:ptCount val="11"/>
                <c:pt idx="0">
                  <c:v>1</c:v>
                </c:pt>
                <c:pt idx="1">
                  <c:v>0.8</c:v>
                </c:pt>
                <c:pt idx="2">
                  <c:v>0.6</c:v>
                </c:pt>
                <c:pt idx="3">
                  <c:v>0.43</c:v>
                </c:pt>
                <c:pt idx="4">
                  <c:v>0.35</c:v>
                </c:pt>
                <c:pt idx="5">
                  <c:v>0.3</c:v>
                </c:pt>
                <c:pt idx="6">
                  <c:v>0.25</c:v>
                </c:pt>
                <c:pt idx="7">
                  <c:v>0.22</c:v>
                </c:pt>
                <c:pt idx="8">
                  <c:v>0.2</c:v>
                </c:pt>
                <c:pt idx="9">
                  <c:v>0.18</c:v>
                </c:pt>
                <c:pt idx="10">
                  <c:v>0.15</c:v>
                </c:pt>
              </c:numCache>
            </c:numRef>
          </c:val>
        </c:ser>
        <c:marker val="1"/>
        <c:axId val="45774720"/>
        <c:axId val="45776256"/>
      </c:lineChart>
      <c:catAx>
        <c:axId val="45774720"/>
        <c:scaling>
          <c:orientation val="minMax"/>
        </c:scaling>
        <c:axPos val="b"/>
        <c:tickLblPos val="nextTo"/>
        <c:crossAx val="45776256"/>
        <c:crosses val="autoZero"/>
        <c:auto val="1"/>
        <c:lblAlgn val="ctr"/>
        <c:lblOffset val="100"/>
      </c:catAx>
      <c:valAx>
        <c:axId val="45776256"/>
        <c:scaling>
          <c:orientation val="minMax"/>
        </c:scaling>
        <c:axPos val="l"/>
        <c:majorGridlines/>
        <c:numFmt formatCode="0%" sourceLinked="1"/>
        <c:tickLblPos val="nextTo"/>
        <c:crossAx val="45774720"/>
        <c:crosses val="autoZero"/>
        <c:crossBetween val="between"/>
      </c:valAx>
    </c:plotArea>
    <c:legend>
      <c:legendPos val="r"/>
      <c:layout/>
    </c:legend>
    <c:plotVisOnly val="1"/>
  </c:chart>
  <c:printSettings>
    <c:headerFooter/>
    <c:pageMargins b="0.75000000000000189" l="0.70000000000000062" r="0.70000000000000062" t="0.750000000000001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7620</xdr:colOff>
      <xdr:row>6</xdr:row>
      <xdr:rowOff>15240</xdr:rowOff>
    </xdr:to>
    <xdr:pic>
      <xdr:nvPicPr>
        <xdr:cNvPr id="2" name="Picture 1" descr="http://www.avem.fr/img/news/2012/bonus_eco_decret.jpg"/>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385060" cy="1432560"/>
        </a:xfrm>
        <a:prstGeom prst="rect">
          <a:avLst/>
        </a:prstGeom>
        <a:noFill/>
      </xdr:spPr>
    </xdr:pic>
    <xdr:clientData/>
  </xdr:twoCellAnchor>
  <xdr:twoCellAnchor editAs="oneCell">
    <xdr:from>
      <xdr:col>8</xdr:col>
      <xdr:colOff>312420</xdr:colOff>
      <xdr:row>0</xdr:row>
      <xdr:rowOff>22860</xdr:rowOff>
    </xdr:from>
    <xdr:to>
      <xdr:col>10</xdr:col>
      <xdr:colOff>1112520</xdr:colOff>
      <xdr:row>6</xdr:row>
      <xdr:rowOff>38100</xdr:rowOff>
    </xdr:to>
    <xdr:pic>
      <xdr:nvPicPr>
        <xdr:cNvPr id="3" name="Picture 1" descr="http://www.avem.fr/img/news/2012/bonus_eco_decret.jpg"/>
        <xdr:cNvPicPr>
          <a:picLocks noChangeAspect="1" noChangeArrowheads="1"/>
        </xdr:cNvPicPr>
      </xdr:nvPicPr>
      <xdr:blipFill>
        <a:blip xmlns:r="http://schemas.openxmlformats.org/officeDocument/2006/relationships" r:embed="rId1" cstate="print"/>
        <a:srcRect/>
        <a:stretch>
          <a:fillRect/>
        </a:stretch>
      </xdr:blipFill>
      <xdr:spPr bwMode="auto">
        <a:xfrm>
          <a:off x="6652260" y="22860"/>
          <a:ext cx="2385060" cy="1432560"/>
        </a:xfrm>
        <a:prstGeom prst="rect">
          <a:avLst/>
        </a:prstGeom>
        <a:noFill/>
      </xdr:spPr>
    </xdr:pic>
    <xdr:clientData/>
  </xdr:twoCellAnchor>
  <xdr:twoCellAnchor editAs="oneCell">
    <xdr:from>
      <xdr:col>8</xdr:col>
      <xdr:colOff>304800</xdr:colOff>
      <xdr:row>14</xdr:row>
      <xdr:rowOff>76200</xdr:rowOff>
    </xdr:from>
    <xdr:to>
      <xdr:col>10</xdr:col>
      <xdr:colOff>1104900</xdr:colOff>
      <xdr:row>22</xdr:row>
      <xdr:rowOff>45720</xdr:rowOff>
    </xdr:to>
    <xdr:pic>
      <xdr:nvPicPr>
        <xdr:cNvPr id="4" name="Picture 1" descr="http://www.avem.fr/img/news/2012/bonus_eco_decret.jpg"/>
        <xdr:cNvPicPr>
          <a:picLocks noChangeAspect="1" noChangeArrowheads="1"/>
        </xdr:cNvPicPr>
      </xdr:nvPicPr>
      <xdr:blipFill>
        <a:blip xmlns:r="http://schemas.openxmlformats.org/officeDocument/2006/relationships" r:embed="rId1" cstate="print"/>
        <a:srcRect/>
        <a:stretch>
          <a:fillRect/>
        </a:stretch>
      </xdr:blipFill>
      <xdr:spPr bwMode="auto">
        <a:xfrm>
          <a:off x="6644640" y="3505200"/>
          <a:ext cx="2385060" cy="1432560"/>
        </a:xfrm>
        <a:prstGeom prst="rect">
          <a:avLst/>
        </a:prstGeom>
        <a:noFill/>
      </xdr:spPr>
    </xdr:pic>
    <xdr:clientData/>
  </xdr:twoCellAnchor>
  <xdr:twoCellAnchor editAs="oneCell">
    <xdr:from>
      <xdr:col>0</xdr:col>
      <xdr:colOff>0</xdr:colOff>
      <xdr:row>14</xdr:row>
      <xdr:rowOff>91440</xdr:rowOff>
    </xdr:from>
    <xdr:to>
      <xdr:col>3</xdr:col>
      <xdr:colOff>7620</xdr:colOff>
      <xdr:row>22</xdr:row>
      <xdr:rowOff>60960</xdr:rowOff>
    </xdr:to>
    <xdr:pic>
      <xdr:nvPicPr>
        <xdr:cNvPr id="5" name="Picture 1" descr="http://www.avem.fr/img/news/2012/bonus_eco_decret.jpg"/>
        <xdr:cNvPicPr>
          <a:picLocks noChangeAspect="1" noChangeArrowheads="1"/>
        </xdr:cNvPicPr>
      </xdr:nvPicPr>
      <xdr:blipFill>
        <a:blip xmlns:r="http://schemas.openxmlformats.org/officeDocument/2006/relationships" r:embed="rId1" cstate="print"/>
        <a:srcRect/>
        <a:stretch>
          <a:fillRect/>
        </a:stretch>
      </xdr:blipFill>
      <xdr:spPr bwMode="auto">
        <a:xfrm>
          <a:off x="0" y="3383280"/>
          <a:ext cx="2385060" cy="1432560"/>
        </a:xfrm>
        <a:prstGeom prst="rect">
          <a:avLst/>
        </a:prstGeom>
        <a:noFill/>
      </xdr:spPr>
    </xdr:pic>
    <xdr:clientData/>
  </xdr:twoCellAnchor>
  <xdr:twoCellAnchor>
    <xdr:from>
      <xdr:col>0</xdr:col>
      <xdr:colOff>251460</xdr:colOff>
      <xdr:row>6</xdr:row>
      <xdr:rowOff>156209</xdr:rowOff>
    </xdr:from>
    <xdr:to>
      <xdr:col>10</xdr:col>
      <xdr:colOff>1082040</xdr:colOff>
      <xdr:row>13</xdr:row>
      <xdr:rowOff>180975</xdr:rowOff>
    </xdr:to>
    <xdr:sp macro="" textlink="">
      <xdr:nvSpPr>
        <xdr:cNvPr id="6" name="ZoneTexte 5"/>
        <xdr:cNvSpPr txBox="1"/>
      </xdr:nvSpPr>
      <xdr:spPr>
        <a:xfrm>
          <a:off x="251460" y="1584959"/>
          <a:ext cx="8450580" cy="13582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a:t>Ce simulateur pédagogique n'a pas d'autre ambition que de vous aider à vous positionner</a:t>
          </a:r>
          <a:r>
            <a:rPr lang="fr-FR" sz="1100" baseline="0"/>
            <a:t> par rapport à votre accès possible au Véhicule Electrique.</a:t>
          </a:r>
        </a:p>
        <a:p>
          <a:endParaRPr lang="fr-FR" sz="1100" baseline="0"/>
        </a:p>
        <a:p>
          <a:r>
            <a:rPr lang="fr-FR" sz="1100" baseline="0"/>
            <a:t>Il permet donc de répondre à la question : quelle économie financière serait générée par un véhicule électrique pour mes déplacements ?</a:t>
          </a:r>
        </a:p>
        <a:p>
          <a:endParaRPr lang="fr-FR" sz="1100" baseline="0"/>
        </a:p>
        <a:p>
          <a:r>
            <a:rPr lang="fr-FR" sz="1100" baseline="0"/>
            <a:t>Le principe consiste à comparer le coût complet d'usage d'un véhicule thermique avec son équivalent électrique sur la période de détention envisagée pour le véhicule électrique. </a:t>
          </a:r>
          <a:endParaRPr lang="fr-FR" sz="1100"/>
        </a:p>
      </xdr:txBody>
    </xdr:sp>
    <xdr:clientData/>
  </xdr:twoCellAnchor>
  <xdr:twoCellAnchor>
    <xdr:from>
      <xdr:col>3</xdr:col>
      <xdr:colOff>160020</xdr:colOff>
      <xdr:row>14</xdr:row>
      <xdr:rowOff>83820</xdr:rowOff>
    </xdr:from>
    <xdr:to>
      <xdr:col>8</xdr:col>
      <xdr:colOff>167640</xdr:colOff>
      <xdr:row>22</xdr:row>
      <xdr:rowOff>45720</xdr:rowOff>
    </xdr:to>
    <xdr:sp macro="" textlink="">
      <xdr:nvSpPr>
        <xdr:cNvPr id="7" name="ZoneTexte 6"/>
        <xdr:cNvSpPr txBox="1"/>
      </xdr:nvSpPr>
      <xdr:spPr>
        <a:xfrm>
          <a:off x="2537460" y="2964180"/>
          <a:ext cx="3970020" cy="1424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a:t>Parti pris :</a:t>
          </a:r>
        </a:p>
        <a:p>
          <a:endParaRPr lang="fr-FR" sz="1100"/>
        </a:p>
        <a:p>
          <a:r>
            <a:rPr lang="fr-FR" sz="1100"/>
            <a:t>La durée de détention pour l'étude est conseillée entre 3 et 5 ans.</a:t>
          </a:r>
        </a:p>
        <a:p>
          <a:r>
            <a:rPr lang="fr-FR" sz="1100"/>
            <a:t>Le</a:t>
          </a:r>
          <a:r>
            <a:rPr lang="fr-FR" sz="1100" baseline="0"/>
            <a:t> véhicule est acheté mais la batterie peut être louée.</a:t>
          </a:r>
        </a:p>
        <a:p>
          <a:r>
            <a:rPr lang="fr-FR" sz="1100" baseline="0"/>
            <a:t>Un contrat d'entretien est souscrit pour le VE ce qui permet de sécuriser le coût complet d'usage du VE.</a:t>
          </a:r>
          <a:endParaRPr lang="fr-FR" sz="1100"/>
        </a:p>
      </xdr:txBody>
    </xdr:sp>
    <xdr:clientData/>
  </xdr:twoCellAnchor>
  <xdr:twoCellAnchor editAs="oneCell">
    <xdr:from>
      <xdr:col>1</xdr:col>
      <xdr:colOff>0</xdr:colOff>
      <xdr:row>26</xdr:row>
      <xdr:rowOff>0</xdr:rowOff>
    </xdr:from>
    <xdr:to>
      <xdr:col>1</xdr:col>
      <xdr:colOff>304800</xdr:colOff>
      <xdr:row>27</xdr:row>
      <xdr:rowOff>121920</xdr:rowOff>
    </xdr:to>
    <xdr:sp macro="" textlink="">
      <xdr:nvSpPr>
        <xdr:cNvPr id="1025" name="AutoShape 1" descr="cid:_2_0C94A50C0C94A10C002EA6D8C1257A48"/>
        <xdr:cNvSpPr>
          <a:spLocks noChangeAspect="1" noChangeArrowheads="1"/>
        </xdr:cNvSpPr>
      </xdr:nvSpPr>
      <xdr:spPr bwMode="auto">
        <a:xfrm>
          <a:off x="792480" y="5440680"/>
          <a:ext cx="304800" cy="304800"/>
        </a:xfrm>
        <a:prstGeom prst="rect">
          <a:avLst/>
        </a:prstGeom>
        <a:noFill/>
      </xdr:spPr>
    </xdr:sp>
    <xdr:clientData/>
  </xdr:twoCellAnchor>
  <xdr:twoCellAnchor>
    <xdr:from>
      <xdr:col>0</xdr:col>
      <xdr:colOff>45720</xdr:colOff>
      <xdr:row>25</xdr:row>
      <xdr:rowOff>7620</xdr:rowOff>
    </xdr:from>
    <xdr:to>
      <xdr:col>10</xdr:col>
      <xdr:colOff>1120140</xdr:colOff>
      <xdr:row>28</xdr:row>
      <xdr:rowOff>114300</xdr:rowOff>
    </xdr:to>
    <xdr:sp macro="" textlink="">
      <xdr:nvSpPr>
        <xdr:cNvPr id="9" name="ZoneTexte 8"/>
        <xdr:cNvSpPr txBox="1"/>
      </xdr:nvSpPr>
      <xdr:spPr>
        <a:xfrm>
          <a:off x="45720" y="4914900"/>
          <a:ext cx="8999220" cy="655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latin typeface="+mn-lt"/>
              <a:ea typeface="+mn-ea"/>
              <a:cs typeface="+mn-cs"/>
            </a:rPr>
            <a:t>Besoin d'aide ?... 	</a:t>
          </a:r>
          <a:r>
            <a:rPr lang="fr-FR" sz="1100" b="1">
              <a:solidFill>
                <a:schemeClr val="dk1"/>
              </a:solidFill>
              <a:latin typeface="+mn-lt"/>
              <a:ea typeface="+mn-ea"/>
              <a:cs typeface="+mn-cs"/>
            </a:rPr>
            <a:t> Jean-Hubert GAYAUD			</a:t>
          </a:r>
          <a:r>
            <a:rPr lang="fr-FR" sz="1100">
              <a:solidFill>
                <a:schemeClr val="dk1"/>
              </a:solidFill>
              <a:latin typeface="+mn-lt"/>
              <a:ea typeface="+mn-ea"/>
              <a:cs typeface="+mn-cs"/>
            </a:rPr>
            <a:t>		ghjtp6@laposte.net	</a:t>
          </a:r>
          <a:r>
            <a:rPr lang="fr-FR"/>
            <a:t/>
          </a:r>
          <a:br>
            <a:rPr lang="fr-FR"/>
          </a:br>
          <a:r>
            <a:rPr lang="fr-FR" b="1">
              <a:solidFill>
                <a:srgbClr val="00B050"/>
              </a:solidFill>
            </a:rPr>
            <a:t>----------------------- PNEUS SOUS GONFLES DE 300g = 3% DE CONSOMMATION EN PLUS : VERIFIEZ LA PRESSION VOS PNEUMATIQUES ---------------------</a:t>
          </a:r>
          <a:r>
            <a:rPr lang="fr-FR"/>
            <a:t/>
          </a:r>
          <a:br>
            <a:rPr lang="fr-FR"/>
          </a:br>
          <a:endParaRPr lang="fr-FR"/>
        </a:p>
        <a:p>
          <a:endParaRPr lang="fr-FR" sz="1100"/>
        </a:p>
      </xdr:txBody>
    </xdr:sp>
    <xdr:clientData/>
  </xdr:twoCellAnchor>
  <xdr:twoCellAnchor>
    <xdr:from>
      <xdr:col>0</xdr:col>
      <xdr:colOff>38100</xdr:colOff>
      <xdr:row>14</xdr:row>
      <xdr:rowOff>114300</xdr:rowOff>
    </xdr:from>
    <xdr:to>
      <xdr:col>3</xdr:col>
      <xdr:colOff>0</xdr:colOff>
      <xdr:row>22</xdr:row>
      <xdr:rowOff>45720</xdr:rowOff>
    </xdr:to>
    <xdr:sp macro="" textlink="">
      <xdr:nvSpPr>
        <xdr:cNvPr id="10" name="ZoneTexte 9"/>
        <xdr:cNvSpPr txBox="1"/>
      </xdr:nvSpPr>
      <xdr:spPr>
        <a:xfrm>
          <a:off x="38100" y="2994660"/>
          <a:ext cx="2339340" cy="139446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fr-FR" sz="1100" b="1"/>
        </a:p>
        <a:p>
          <a:pPr marL="0" marR="0" indent="0" defTabSz="914400" eaLnBrk="1" fontAlgn="auto" latinLnBrk="0" hangingPunct="1">
            <a:lnSpc>
              <a:spcPct val="100000"/>
            </a:lnSpc>
            <a:spcBef>
              <a:spcPts val="0"/>
            </a:spcBef>
            <a:spcAft>
              <a:spcPts val="0"/>
            </a:spcAft>
            <a:buClrTx/>
            <a:buSzTx/>
            <a:buFontTx/>
            <a:buNone/>
            <a:tabLst/>
            <a:defRPr/>
          </a:pPr>
          <a:r>
            <a:rPr lang="fr-FR" sz="1100" b="1"/>
            <a:t>G</a:t>
          </a:r>
          <a:r>
            <a:rPr lang="fr-FR" sz="1100" b="1">
              <a:solidFill>
                <a:schemeClr val="dk1"/>
              </a:solidFill>
              <a:latin typeface="+mn-lt"/>
              <a:ea typeface="+mn-ea"/>
              <a:cs typeface="+mn-cs"/>
            </a:rPr>
            <a:t>lossaire :</a:t>
          </a:r>
          <a:endParaRPr lang="fr-FR" sz="1100" b="1"/>
        </a:p>
        <a:p>
          <a:r>
            <a:rPr lang="fr-FR" sz="1100" b="1"/>
            <a:t>VE : véhicule électrique</a:t>
          </a:r>
        </a:p>
        <a:p>
          <a:r>
            <a:rPr lang="fr-FR" sz="1100" b="1"/>
            <a:t>VT : véhicule thermique</a:t>
          </a:r>
        </a:p>
        <a:p>
          <a:r>
            <a:rPr lang="fr-FR" sz="1100" b="1"/>
            <a:t>HC : heures creuses du tarif élec</a:t>
          </a:r>
        </a:p>
        <a:p>
          <a:r>
            <a:rPr lang="fr-FR" sz="1100" b="1"/>
            <a:t>HP : heures pleines du tarif élec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76200</xdr:colOff>
      <xdr:row>0</xdr:row>
      <xdr:rowOff>177801</xdr:rowOff>
    </xdr:from>
    <xdr:to>
      <xdr:col>9</xdr:col>
      <xdr:colOff>846667</xdr:colOff>
      <xdr:row>12</xdr:row>
      <xdr:rowOff>16935</xdr:rowOff>
    </xdr:to>
    <xdr:sp macro="" textlink="">
      <xdr:nvSpPr>
        <xdr:cNvPr id="2" name="ZoneTexte 1"/>
        <xdr:cNvSpPr txBox="1"/>
      </xdr:nvSpPr>
      <xdr:spPr>
        <a:xfrm>
          <a:off x="8009467" y="177801"/>
          <a:ext cx="2912533" cy="209973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fr-FR" sz="1100">
              <a:solidFill>
                <a:schemeClr val="lt1"/>
              </a:solidFill>
              <a:latin typeface="+mn-lt"/>
              <a:ea typeface="+mn-ea"/>
              <a:cs typeface="+mn-cs"/>
            </a:rPr>
            <a:t>La charge d'un VE est à prévoir en HC  pour </a:t>
          </a:r>
        </a:p>
        <a:p>
          <a:pPr marL="0" indent="0" algn="ctr"/>
          <a:r>
            <a:rPr lang="fr-FR" sz="1100">
              <a:solidFill>
                <a:schemeClr val="lt1"/>
              </a:solidFill>
              <a:latin typeface="+mn-lt"/>
              <a:ea typeface="+mn-ea"/>
              <a:cs typeface="+mn-cs"/>
            </a:rPr>
            <a:t>- moins émettre de CO2 (kWh moins carbonné)</a:t>
          </a:r>
        </a:p>
        <a:p>
          <a:pPr marL="0" indent="0" algn="ctr"/>
          <a:r>
            <a:rPr lang="fr-FR" sz="1100">
              <a:solidFill>
                <a:schemeClr val="lt1"/>
              </a:solidFill>
              <a:latin typeface="+mn-lt"/>
              <a:ea typeface="+mn-ea"/>
              <a:cs typeface="+mn-cs"/>
            </a:rPr>
            <a:t>- baisser le prix de la charge</a:t>
          </a:r>
        </a:p>
        <a:p>
          <a:pPr marL="0" marR="0" indent="0" algn="ctr" defTabSz="914400" eaLnBrk="1" fontAlgn="auto" latinLnBrk="0" hangingPunct="1">
            <a:lnSpc>
              <a:spcPct val="100000"/>
            </a:lnSpc>
            <a:spcBef>
              <a:spcPts val="0"/>
            </a:spcBef>
            <a:spcAft>
              <a:spcPts val="0"/>
            </a:spcAft>
            <a:buClrTx/>
            <a:buSzTx/>
            <a:buFontTx/>
            <a:buNone/>
            <a:tabLst/>
            <a:defRPr/>
          </a:pPr>
          <a:r>
            <a:rPr lang="fr-FR" sz="1100">
              <a:solidFill>
                <a:schemeClr val="lt1"/>
              </a:solidFill>
              <a:latin typeface="+mn-lt"/>
              <a:ea typeface="+mn-ea"/>
              <a:cs typeface="+mn-cs"/>
            </a:rPr>
            <a:t>- lisser la courbe de charge du réseau</a:t>
          </a:r>
        </a:p>
        <a:p>
          <a:pPr marL="0" indent="0" algn="ctr"/>
          <a:endParaRPr lang="fr-FR" sz="1100">
            <a:solidFill>
              <a:schemeClr val="lt1"/>
            </a:solidFill>
            <a:latin typeface="+mn-lt"/>
            <a:ea typeface="+mn-ea"/>
            <a:cs typeface="+mn-cs"/>
          </a:endParaRPr>
        </a:p>
        <a:p>
          <a:pPr marL="0" indent="0" algn="ctr"/>
          <a:r>
            <a:rPr lang="fr-FR" sz="1100">
              <a:solidFill>
                <a:schemeClr val="lt1"/>
              </a:solidFill>
              <a:latin typeface="+mn-lt"/>
              <a:ea typeface="+mn-ea"/>
              <a:cs typeface="+mn-cs"/>
            </a:rPr>
            <a:t>En utilisant les HC il n'est vraisemblablement pas nécessaire d'augmenter la puissance souscrite de votre contrat d'électricité.</a:t>
          </a:r>
        </a:p>
        <a:p>
          <a:pPr marL="0" indent="0" algn="ctr"/>
          <a:endParaRPr lang="fr-FR" sz="1100">
            <a:solidFill>
              <a:schemeClr val="lt1"/>
            </a:solidFill>
            <a:latin typeface="+mn-lt"/>
            <a:ea typeface="+mn-ea"/>
            <a:cs typeface="+mn-cs"/>
          </a:endParaRPr>
        </a:p>
        <a:p>
          <a:pPr marL="0" indent="0" algn="ctr"/>
          <a:r>
            <a:rPr lang="fr-FR" sz="1100">
              <a:solidFill>
                <a:schemeClr val="lt1"/>
              </a:solidFill>
              <a:latin typeface="+mn-lt"/>
              <a:ea typeface="+mn-ea"/>
              <a:cs typeface="+mn-cs"/>
            </a:rPr>
            <a:t>La valorisation de la consommation électrique  du modèle intègre 10 % au tarif HP et 90 %  au tarif HC</a:t>
          </a:r>
        </a:p>
      </xdr:txBody>
    </xdr:sp>
    <xdr:clientData/>
  </xdr:twoCellAnchor>
  <xdr:twoCellAnchor>
    <xdr:from>
      <xdr:col>3</xdr:col>
      <xdr:colOff>237068</xdr:colOff>
      <xdr:row>15</xdr:row>
      <xdr:rowOff>110066</xdr:rowOff>
    </xdr:from>
    <xdr:to>
      <xdr:col>5</xdr:col>
      <xdr:colOff>660401</xdr:colOff>
      <xdr:row>23</xdr:row>
      <xdr:rowOff>118533</xdr:rowOff>
    </xdr:to>
    <xdr:sp macro="" textlink="">
      <xdr:nvSpPr>
        <xdr:cNvPr id="3" name="ZoneTexte 2"/>
        <xdr:cNvSpPr txBox="1"/>
      </xdr:nvSpPr>
      <xdr:spPr>
        <a:xfrm>
          <a:off x="4495801" y="2717799"/>
          <a:ext cx="3302000" cy="14986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fr-FR" sz="1100">
              <a:solidFill>
                <a:schemeClr val="lt1"/>
              </a:solidFill>
              <a:latin typeface="+mn-lt"/>
              <a:ea typeface="+mn-ea"/>
              <a:cs typeface="+mn-cs"/>
            </a:rPr>
            <a:t>La période des vacances est neutralisée considérant que le véhicule électrique n'est pas adapté aux grands trajets.</a:t>
          </a:r>
        </a:p>
        <a:p>
          <a:pPr marL="0" indent="0" algn="ctr"/>
          <a:endParaRPr lang="fr-FR" sz="1100">
            <a:solidFill>
              <a:schemeClr val="lt1"/>
            </a:solidFill>
            <a:latin typeface="+mn-lt"/>
            <a:ea typeface="+mn-ea"/>
            <a:cs typeface="+mn-cs"/>
          </a:endParaRPr>
        </a:p>
        <a:p>
          <a:pPr marL="0" indent="0" algn="ctr"/>
          <a:endParaRPr lang="fr-FR" sz="1100">
            <a:solidFill>
              <a:schemeClr val="lt1"/>
            </a:solidFill>
            <a:latin typeface="+mn-lt"/>
            <a:ea typeface="+mn-ea"/>
            <a:cs typeface="+mn-cs"/>
          </a:endParaRPr>
        </a:p>
        <a:p>
          <a:pPr marL="0" indent="0" algn="ctr"/>
          <a:endParaRPr lang="fr-FR" sz="1100">
            <a:solidFill>
              <a:schemeClr val="lt1"/>
            </a:solidFill>
            <a:latin typeface="+mn-lt"/>
            <a:ea typeface="+mn-ea"/>
            <a:cs typeface="+mn-cs"/>
          </a:endParaRPr>
        </a:p>
        <a:p>
          <a:pPr marL="0" indent="0" algn="ctr"/>
          <a:r>
            <a:rPr lang="fr-FR" sz="1100">
              <a:solidFill>
                <a:schemeClr val="lt1"/>
              </a:solidFill>
              <a:latin typeface="+mn-lt"/>
              <a:ea typeface="+mn-ea"/>
              <a:cs typeface="+mn-cs"/>
            </a:rPr>
            <a:t>A chacun d'adapter les chiffres des trajets privés.</a:t>
          </a:r>
        </a:p>
      </xdr:txBody>
    </xdr:sp>
    <xdr:clientData/>
  </xdr:twoCellAnchor>
  <xdr:twoCellAnchor editAs="oneCell">
    <xdr:from>
      <xdr:col>4</xdr:col>
      <xdr:colOff>137584</xdr:colOff>
      <xdr:row>26</xdr:row>
      <xdr:rowOff>74856</xdr:rowOff>
    </xdr:from>
    <xdr:to>
      <xdr:col>4</xdr:col>
      <xdr:colOff>889000</xdr:colOff>
      <xdr:row>28</xdr:row>
      <xdr:rowOff>138205</xdr:rowOff>
    </xdr:to>
    <xdr:pic>
      <xdr:nvPicPr>
        <xdr:cNvPr id="6" name="Picture 1" descr="http://www.avem.fr/img/news/2012/bonus_eco_decret.jpg"/>
        <xdr:cNvPicPr>
          <a:picLocks noChangeAspect="1" noChangeArrowheads="1"/>
        </xdr:cNvPicPr>
      </xdr:nvPicPr>
      <xdr:blipFill>
        <a:blip xmlns:r="http://schemas.openxmlformats.org/officeDocument/2006/relationships" r:embed="rId1" cstate="print"/>
        <a:srcRect/>
        <a:stretch>
          <a:fillRect/>
        </a:stretch>
      </xdr:blipFill>
      <xdr:spPr bwMode="auto">
        <a:xfrm>
          <a:off x="6043084" y="5281856"/>
          <a:ext cx="751416" cy="457049"/>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twoCellAnchor>
  <xdr:twoCellAnchor editAs="oneCell">
    <xdr:from>
      <xdr:col>5</xdr:col>
      <xdr:colOff>26674</xdr:colOff>
      <xdr:row>42</xdr:row>
      <xdr:rowOff>10585</xdr:rowOff>
    </xdr:from>
    <xdr:to>
      <xdr:col>5</xdr:col>
      <xdr:colOff>771435</xdr:colOff>
      <xdr:row>43</xdr:row>
      <xdr:rowOff>270935</xdr:rowOff>
    </xdr:to>
    <xdr:pic>
      <xdr:nvPicPr>
        <xdr:cNvPr id="7" name="Picture 1" descr="http://www.avem.fr/img/news/2012/bonus_eco_decret.jpg"/>
        <xdr:cNvPicPr>
          <a:picLocks noChangeAspect="1" noChangeArrowheads="1"/>
        </xdr:cNvPicPr>
      </xdr:nvPicPr>
      <xdr:blipFill>
        <a:blip xmlns:r="http://schemas.openxmlformats.org/officeDocument/2006/relationships" r:embed="rId1" cstate="print"/>
        <a:srcRect/>
        <a:stretch>
          <a:fillRect/>
        </a:stretch>
      </xdr:blipFill>
      <xdr:spPr bwMode="auto">
        <a:xfrm>
          <a:off x="6937591" y="8117418"/>
          <a:ext cx="744761" cy="444500"/>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twoCellAnchor>
  <xdr:twoCellAnchor editAs="oneCell">
    <xdr:from>
      <xdr:col>6</xdr:col>
      <xdr:colOff>10583</xdr:colOff>
      <xdr:row>14</xdr:row>
      <xdr:rowOff>126999</xdr:rowOff>
    </xdr:from>
    <xdr:to>
      <xdr:col>9</xdr:col>
      <xdr:colOff>482599</xdr:colOff>
      <xdr:row>28</xdr:row>
      <xdr:rowOff>138874</xdr:rowOff>
    </xdr:to>
    <xdr:pic>
      <xdr:nvPicPr>
        <xdr:cNvPr id="2071" name="Picture 23"/>
        <xdr:cNvPicPr>
          <a:picLocks noChangeAspect="1" noChangeArrowheads="1"/>
        </xdr:cNvPicPr>
      </xdr:nvPicPr>
      <xdr:blipFill>
        <a:blip xmlns:r="http://schemas.openxmlformats.org/officeDocument/2006/relationships" r:embed="rId2" cstate="print"/>
        <a:srcRect/>
        <a:stretch>
          <a:fillRect/>
        </a:stretch>
      </xdr:blipFill>
      <xdr:spPr bwMode="auto">
        <a:xfrm>
          <a:off x="7694083" y="2846916"/>
          <a:ext cx="2794000" cy="2700041"/>
        </a:xfrm>
        <a:prstGeom prst="roundRect">
          <a:avLst>
            <a:gd name="adj" fmla="val 4167"/>
          </a:avLst>
        </a:prstGeom>
        <a:solidFill>
          <a:srgbClr val="FFFFFF"/>
        </a:solidFill>
        <a:ln w="76200" cap="sq">
          <a:solidFill>
            <a:srgbClr val="EAEAEA"/>
          </a:solidFill>
          <a:miter lim="800000"/>
        </a:ln>
        <a:effectLst>
          <a:reflection blurRad="6350" stA="50000" endA="300" endPos="55500" dist="50800" dir="5400000" sy="-100000" algn="bl" rotWithShape="0"/>
        </a:effectLst>
        <a:scene3d>
          <a:camera prst="perspectiveHeroicExtremeLeftFacing"/>
          <a:lightRig rig="threePt" dir="t">
            <a:rot lat="0" lon="0" rev="2700000"/>
          </a:lightRig>
        </a:scene3d>
        <a:sp3d contourW="6350">
          <a:bevelT h="38100"/>
          <a:contourClr>
            <a:srgbClr val="C0C0C0"/>
          </a:contourClr>
        </a:sp3d>
      </xdr:spPr>
    </xdr:pic>
    <xdr:clientData/>
  </xdr:twoCellAnchor>
  <xdr:twoCellAnchor editAs="oneCell">
    <xdr:from>
      <xdr:col>4</xdr:col>
      <xdr:colOff>571500</xdr:colOff>
      <xdr:row>0</xdr:row>
      <xdr:rowOff>95250</xdr:rowOff>
    </xdr:from>
    <xdr:to>
      <xdr:col>5</xdr:col>
      <xdr:colOff>310844</xdr:colOff>
      <xdr:row>2</xdr:row>
      <xdr:rowOff>137583</xdr:rowOff>
    </xdr:to>
    <xdr:pic>
      <xdr:nvPicPr>
        <xdr:cNvPr id="10" name="Picture 1" descr="http://www.avem.fr/img/news/2012/bonus_eco_decret.jpg"/>
        <xdr:cNvPicPr>
          <a:picLocks noChangeAspect="1" noChangeArrowheads="1"/>
        </xdr:cNvPicPr>
      </xdr:nvPicPr>
      <xdr:blipFill>
        <a:blip xmlns:r="http://schemas.openxmlformats.org/officeDocument/2006/relationships" r:embed="rId1" cstate="print"/>
        <a:srcRect/>
        <a:stretch>
          <a:fillRect/>
        </a:stretch>
      </xdr:blipFill>
      <xdr:spPr bwMode="auto">
        <a:xfrm>
          <a:off x="6477000" y="95250"/>
          <a:ext cx="744761" cy="444500"/>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704850</xdr:colOff>
      <xdr:row>2</xdr:row>
      <xdr:rowOff>9525</xdr:rowOff>
    </xdr:from>
    <xdr:to>
      <xdr:col>10</xdr:col>
      <xdr:colOff>704850</xdr:colOff>
      <xdr:row>16</xdr:row>
      <xdr:rowOff>85725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161925</xdr:colOff>
      <xdr:row>18</xdr:row>
      <xdr:rowOff>47625</xdr:rowOff>
    </xdr:from>
    <xdr:to>
      <xdr:col>10</xdr:col>
      <xdr:colOff>85725</xdr:colOff>
      <xdr:row>21</xdr:row>
      <xdr:rowOff>133350</xdr:rowOff>
    </xdr:to>
    <xdr:sp macro="" textlink="">
      <xdr:nvSpPr>
        <xdr:cNvPr id="4" name="ZoneTexte 3"/>
        <xdr:cNvSpPr txBox="1"/>
      </xdr:nvSpPr>
      <xdr:spPr>
        <a:xfrm>
          <a:off x="923925" y="3476625"/>
          <a:ext cx="6781800"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a:t>La modification de ces données n'est</a:t>
          </a:r>
          <a:r>
            <a:rPr lang="fr-FR" sz="1100" baseline="0"/>
            <a:t> pas nécessaire en première approche.</a:t>
          </a:r>
        </a:p>
        <a:p>
          <a:r>
            <a:rPr lang="fr-FR" sz="1100" baseline="0"/>
            <a:t>Modification possible pour ceux qui souhaiteraient aller plus loin dans l'analyse.</a:t>
          </a:r>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5</xdr:col>
      <xdr:colOff>476250</xdr:colOff>
      <xdr:row>20</xdr:row>
      <xdr:rowOff>180975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097280"/>
          <a:ext cx="4438650" cy="2741295"/>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alculette%20&#233;lectro-compa\Electro-compat%20VE_ERDF%20v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ro"/>
      <sheetName val="Simulation"/>
      <sheetName val="Table valeur résiduelle"/>
      <sheetName val="Carte Grise"/>
    </sheetNames>
    <sheetDataSet>
      <sheetData sheetId="0"/>
      <sheetData sheetId="1"/>
      <sheetData sheetId="2">
        <row r="4">
          <cell r="A4" t="str">
            <v>AGE</v>
          </cell>
          <cell r="B4" t="str">
            <v>PRIX</v>
          </cell>
          <cell r="C4" t="str">
            <v>% VT</v>
          </cell>
          <cell r="D4" t="str">
            <v>% VE</v>
          </cell>
        </row>
        <row r="5">
          <cell r="A5">
            <v>1</v>
          </cell>
          <cell r="B5">
            <v>16550</v>
          </cell>
          <cell r="C5">
            <v>1</v>
          </cell>
          <cell r="D5">
            <v>1</v>
          </cell>
        </row>
        <row r="6">
          <cell r="A6">
            <v>2</v>
          </cell>
          <cell r="B6">
            <v>11600</v>
          </cell>
          <cell r="C6">
            <v>0.70090634441087618</v>
          </cell>
          <cell r="D6">
            <v>0.8</v>
          </cell>
        </row>
        <row r="7">
          <cell r="A7">
            <v>3</v>
          </cell>
          <cell r="B7">
            <v>9050</v>
          </cell>
          <cell r="C7">
            <v>0.54682779456193353</v>
          </cell>
          <cell r="D7">
            <v>0.6</v>
          </cell>
        </row>
        <row r="8">
          <cell r="A8">
            <v>4</v>
          </cell>
          <cell r="B8">
            <v>6300</v>
          </cell>
          <cell r="C8">
            <v>0.38066465256797583</v>
          </cell>
          <cell r="D8">
            <v>0.43</v>
          </cell>
        </row>
        <row r="9">
          <cell r="A9">
            <v>5</v>
          </cell>
          <cell r="B9">
            <v>5400</v>
          </cell>
          <cell r="C9">
            <v>0.33</v>
          </cell>
          <cell r="D9">
            <v>0.35</v>
          </cell>
        </row>
        <row r="10">
          <cell r="A10">
            <v>6</v>
          </cell>
          <cell r="B10">
            <v>4120</v>
          </cell>
          <cell r="C10">
            <v>0.24894259818731118</v>
          </cell>
          <cell r="D10">
            <v>0.3</v>
          </cell>
        </row>
        <row r="11">
          <cell r="A11">
            <v>7</v>
          </cell>
          <cell r="B11">
            <v>3630</v>
          </cell>
          <cell r="C11">
            <v>0.21933534743202418</v>
          </cell>
          <cell r="D11">
            <v>0.25</v>
          </cell>
        </row>
        <row r="12">
          <cell r="A12">
            <v>8</v>
          </cell>
          <cell r="B12">
            <v>2890</v>
          </cell>
          <cell r="C12">
            <v>0.17462235649546828</v>
          </cell>
          <cell r="D12">
            <v>0.22</v>
          </cell>
        </row>
        <row r="13">
          <cell r="A13">
            <v>9</v>
          </cell>
          <cell r="B13">
            <v>2500</v>
          </cell>
          <cell r="C13">
            <v>0.15105740181268881</v>
          </cell>
          <cell r="D13">
            <v>0.2</v>
          </cell>
        </row>
        <row r="14">
          <cell r="A14">
            <v>10</v>
          </cell>
          <cell r="B14">
            <v>1700</v>
          </cell>
          <cell r="C14">
            <v>0.1027190332326284</v>
          </cell>
          <cell r="D14">
            <v>0.18</v>
          </cell>
        </row>
        <row r="15">
          <cell r="A15">
            <v>11</v>
          </cell>
          <cell r="B15">
            <v>1500</v>
          </cell>
          <cell r="C15">
            <v>9.0634441087613288E-2</v>
          </cell>
          <cell r="D15">
            <v>0.15</v>
          </cell>
        </row>
      </sheetData>
      <sheetData sheetId="3"/>
    </sheetDataSet>
  </externalBook>
</externalLink>
</file>

<file path=xl/tables/table1.xml><?xml version="1.0" encoding="utf-8"?>
<table xmlns="http://schemas.openxmlformats.org/spreadsheetml/2006/main" id="2" name="Tableau2" displayName="Tableau2" ref="A5:F12" totalsRowShown="0" headerRowBorderDxfId="7" tableBorderDxfId="6">
  <autoFilter ref="A5:F12">
    <filterColumn colId="3"/>
    <filterColumn colId="4"/>
    <filterColumn colId="5"/>
  </autoFilter>
  <tableColumns count="6">
    <tableColumn id="1" name="DONNEES DE BASE" dataDxfId="5"/>
    <tableColumn id="2" name="Val" dataDxfId="4"/>
    <tableColumn id="3" name="Unit" dataDxfId="3"/>
    <tableColumn id="4" name="Résultats intermédiaires" dataDxfId="2" dataCellStyle="Milliers"/>
    <tableColumn id="5" name="Val2" dataDxfId="1" dataCellStyle="Milliers"/>
    <tableColumn id="6" name="Unit3" dataDxfId="0" dataCellStyle="Milliers"/>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sheetPr>
    <pageSetUpPr fitToPage="1"/>
  </sheetPr>
  <dimension ref="A1:T54"/>
  <sheetViews>
    <sheetView showGridLines="0" tabSelected="1" workbookViewId="0">
      <selection activeCell="B24" sqref="B24"/>
    </sheetView>
  </sheetViews>
  <sheetFormatPr baseColWidth="10" defaultRowHeight="14.4"/>
  <cols>
    <col min="11" max="11" width="16.88671875" customWidth="1"/>
  </cols>
  <sheetData>
    <row r="1" spans="1:20">
      <c r="A1" s="32"/>
      <c r="B1" s="32"/>
      <c r="C1" s="32"/>
      <c r="D1" s="32"/>
      <c r="E1" s="32"/>
      <c r="F1" s="32"/>
      <c r="G1" s="32"/>
      <c r="H1" s="32"/>
      <c r="I1" s="32"/>
      <c r="J1" s="32"/>
      <c r="K1" s="32"/>
      <c r="L1" s="32"/>
      <c r="M1" s="32"/>
      <c r="N1" s="32"/>
      <c r="O1" s="32"/>
      <c r="P1" s="32"/>
      <c r="Q1" s="32"/>
      <c r="R1" s="32"/>
      <c r="S1" s="32"/>
      <c r="T1" s="32"/>
    </row>
    <row r="2" spans="1:20">
      <c r="A2" s="32"/>
      <c r="B2" s="32"/>
      <c r="C2" s="32"/>
      <c r="D2" s="32"/>
      <c r="E2" s="32"/>
      <c r="F2" s="32"/>
      <c r="G2" s="32"/>
      <c r="H2" s="32"/>
      <c r="I2" s="32"/>
      <c r="J2" s="32"/>
      <c r="K2" s="32"/>
      <c r="L2" s="32"/>
      <c r="M2" s="32"/>
      <c r="N2" s="32"/>
      <c r="O2" s="32"/>
      <c r="P2" s="32"/>
      <c r="Q2" s="32"/>
      <c r="R2" s="32"/>
      <c r="S2" s="32"/>
      <c r="T2" s="32"/>
    </row>
    <row r="3" spans="1:20">
      <c r="A3" s="32"/>
      <c r="B3" s="32"/>
      <c r="C3" s="32"/>
      <c r="D3" s="32"/>
      <c r="E3" s="32"/>
      <c r="F3" s="32"/>
      <c r="G3" s="32"/>
      <c r="H3" s="32"/>
      <c r="I3" s="32"/>
      <c r="J3" s="32"/>
      <c r="K3" s="32"/>
      <c r="L3" s="32"/>
      <c r="M3" s="32"/>
      <c r="N3" s="32"/>
      <c r="O3" s="32"/>
      <c r="P3" s="32"/>
      <c r="Q3" s="32"/>
      <c r="R3" s="32"/>
      <c r="S3" s="32"/>
      <c r="T3" s="32"/>
    </row>
    <row r="4" spans="1:20" ht="22.8">
      <c r="A4" s="32"/>
      <c r="B4" s="32"/>
      <c r="C4" s="32"/>
      <c r="D4" s="83"/>
      <c r="E4" s="83" t="s">
        <v>15</v>
      </c>
      <c r="F4" s="83"/>
      <c r="G4" s="83"/>
      <c r="H4" s="83"/>
      <c r="I4" s="83"/>
      <c r="J4" s="32"/>
      <c r="K4" s="32"/>
      <c r="L4" s="32"/>
      <c r="M4" s="32"/>
      <c r="N4" s="32"/>
      <c r="O4" s="32"/>
      <c r="P4" s="32"/>
      <c r="Q4" s="32"/>
      <c r="R4" s="32"/>
      <c r="S4" s="32"/>
      <c r="T4" s="32"/>
    </row>
    <row r="5" spans="1:20" ht="22.8">
      <c r="A5" s="32"/>
      <c r="B5" s="32"/>
      <c r="C5" s="32"/>
      <c r="D5" s="83"/>
      <c r="E5" s="83"/>
      <c r="F5" s="83"/>
      <c r="G5" s="83"/>
      <c r="H5" s="83"/>
      <c r="I5" s="83"/>
      <c r="J5" s="32"/>
      <c r="K5" s="32"/>
      <c r="L5" s="32"/>
      <c r="M5" s="32"/>
      <c r="N5" s="32"/>
      <c r="O5" s="32"/>
      <c r="P5" s="32"/>
      <c r="Q5" s="32"/>
      <c r="R5" s="32"/>
      <c r="S5" s="32"/>
      <c r="T5" s="32"/>
    </row>
    <row r="6" spans="1:20" ht="22.8">
      <c r="A6" s="32"/>
      <c r="B6" s="32"/>
      <c r="C6" s="32"/>
      <c r="D6" s="83" t="s">
        <v>16</v>
      </c>
      <c r="E6" s="83"/>
      <c r="F6" s="83"/>
      <c r="G6" s="83"/>
      <c r="H6" s="83"/>
      <c r="I6" s="83"/>
      <c r="J6" s="32"/>
      <c r="K6" s="32"/>
      <c r="L6" s="32"/>
      <c r="M6" s="32"/>
      <c r="N6" s="32"/>
      <c r="O6" s="32"/>
      <c r="P6" s="32"/>
      <c r="Q6" s="32"/>
      <c r="R6" s="32"/>
      <c r="S6" s="32"/>
      <c r="T6" s="32"/>
    </row>
    <row r="7" spans="1:20">
      <c r="A7" s="32"/>
      <c r="B7" s="32"/>
      <c r="C7" s="32"/>
      <c r="D7" s="32"/>
      <c r="E7" s="32"/>
      <c r="F7" s="32"/>
      <c r="G7" s="32"/>
      <c r="H7" s="32"/>
      <c r="I7" s="32"/>
      <c r="J7" s="32"/>
      <c r="K7" s="32"/>
      <c r="L7" s="32"/>
      <c r="M7" s="32"/>
      <c r="N7" s="32"/>
      <c r="O7" s="32"/>
      <c r="P7" s="32"/>
      <c r="Q7" s="32"/>
      <c r="R7" s="32"/>
      <c r="S7" s="32"/>
      <c r="T7" s="32"/>
    </row>
    <row r="8" spans="1:20">
      <c r="A8" s="32"/>
      <c r="B8" s="32"/>
      <c r="C8" s="32"/>
      <c r="D8" s="32"/>
      <c r="E8" s="32"/>
      <c r="F8" s="32"/>
      <c r="G8" s="32"/>
      <c r="H8" s="32"/>
      <c r="I8" s="32"/>
      <c r="J8" s="32"/>
      <c r="K8" s="32"/>
      <c r="L8" s="32"/>
      <c r="M8" s="32"/>
      <c r="N8" s="32"/>
      <c r="O8" s="32"/>
      <c r="P8" s="32"/>
      <c r="Q8" s="32"/>
      <c r="R8" s="32"/>
      <c r="S8" s="32"/>
      <c r="T8" s="32"/>
    </row>
    <row r="9" spans="1:20">
      <c r="A9" s="32"/>
      <c r="B9" s="32"/>
      <c r="C9" s="32"/>
      <c r="D9" s="32"/>
      <c r="E9" s="32"/>
      <c r="F9" s="32"/>
      <c r="G9" s="32"/>
      <c r="H9" s="32"/>
      <c r="I9" s="32"/>
      <c r="J9" s="32"/>
      <c r="K9" s="32"/>
      <c r="L9" s="32"/>
      <c r="M9" s="32"/>
      <c r="N9" s="32"/>
      <c r="O9" s="32"/>
      <c r="P9" s="32"/>
      <c r="Q9" s="32"/>
      <c r="R9" s="32"/>
      <c r="S9" s="32"/>
      <c r="T9" s="32"/>
    </row>
    <row r="10" spans="1:20">
      <c r="A10" s="32"/>
      <c r="B10" s="32"/>
      <c r="C10" s="32"/>
      <c r="D10" s="32"/>
      <c r="E10" s="32"/>
      <c r="F10" s="32"/>
      <c r="G10" s="32"/>
      <c r="H10" s="32"/>
      <c r="I10" s="32"/>
      <c r="J10" s="32"/>
      <c r="K10" s="32"/>
      <c r="L10" s="32"/>
      <c r="M10" s="32"/>
      <c r="N10" s="32"/>
      <c r="O10" s="32"/>
      <c r="P10" s="32"/>
      <c r="Q10" s="32"/>
      <c r="R10" s="32"/>
      <c r="S10" s="32"/>
      <c r="T10" s="32"/>
    </row>
    <row r="11" spans="1:20">
      <c r="A11" s="32"/>
      <c r="B11" s="32"/>
      <c r="C11" s="32"/>
      <c r="D11" s="32"/>
      <c r="E11" s="32"/>
      <c r="F11" s="32"/>
      <c r="G11" s="32"/>
      <c r="H11" s="32"/>
      <c r="I11" s="32"/>
      <c r="J11" s="32"/>
      <c r="K11" s="32"/>
      <c r="L11" s="32"/>
      <c r="M11" s="32"/>
      <c r="N11" s="32"/>
      <c r="O11" s="32"/>
      <c r="P11" s="32"/>
      <c r="Q11" s="32"/>
      <c r="R11" s="32"/>
      <c r="S11" s="32"/>
      <c r="T11" s="32"/>
    </row>
    <row r="12" spans="1:20">
      <c r="A12" s="32"/>
      <c r="B12" s="32"/>
      <c r="C12" s="32"/>
      <c r="D12" s="32"/>
      <c r="E12" s="32"/>
      <c r="F12" s="32"/>
      <c r="G12" s="32"/>
      <c r="H12" s="32"/>
      <c r="I12" s="32"/>
      <c r="J12" s="32"/>
      <c r="K12" s="32"/>
      <c r="L12" s="32"/>
      <c r="M12" s="32"/>
      <c r="N12" s="32"/>
      <c r="O12" s="32"/>
      <c r="P12" s="32"/>
      <c r="Q12" s="32"/>
      <c r="R12" s="32"/>
      <c r="S12" s="32"/>
      <c r="T12" s="32"/>
    </row>
    <row r="13" spans="1:20">
      <c r="A13" s="32"/>
      <c r="B13" s="32"/>
      <c r="C13" s="32"/>
      <c r="D13" s="32"/>
      <c r="E13" s="32"/>
      <c r="F13" s="32"/>
      <c r="G13" s="32"/>
      <c r="H13" s="32"/>
      <c r="I13" s="32"/>
      <c r="J13" s="32"/>
      <c r="K13" s="32"/>
      <c r="L13" s="32"/>
      <c r="M13" s="32"/>
      <c r="N13" s="32"/>
      <c r="O13" s="32"/>
      <c r="P13" s="32"/>
      <c r="Q13" s="32"/>
      <c r="R13" s="32"/>
      <c r="S13" s="32"/>
      <c r="T13" s="32"/>
    </row>
    <row r="14" spans="1:20">
      <c r="A14" s="32"/>
      <c r="B14" s="32"/>
      <c r="C14" s="32"/>
      <c r="D14" s="32"/>
      <c r="E14" s="32"/>
      <c r="F14" s="32"/>
      <c r="G14" s="32"/>
      <c r="H14" s="32"/>
      <c r="I14" s="32"/>
      <c r="J14" s="32"/>
      <c r="K14" s="32"/>
      <c r="L14" s="32"/>
      <c r="M14" s="32"/>
      <c r="N14" s="32"/>
      <c r="O14" s="32"/>
      <c r="P14" s="32"/>
      <c r="Q14" s="32"/>
      <c r="R14" s="32"/>
      <c r="S14" s="32"/>
      <c r="T14" s="32"/>
    </row>
    <row r="15" spans="1:20">
      <c r="A15" s="32"/>
      <c r="B15" s="32"/>
      <c r="C15" s="32"/>
      <c r="D15" s="32"/>
      <c r="E15" s="32"/>
      <c r="F15" s="32"/>
      <c r="G15" s="32"/>
      <c r="H15" s="32"/>
      <c r="I15" s="32"/>
      <c r="J15" s="32"/>
      <c r="K15" s="32"/>
      <c r="L15" s="32"/>
      <c r="M15" s="32"/>
      <c r="N15" s="32"/>
      <c r="O15" s="32"/>
      <c r="P15" s="32"/>
      <c r="Q15" s="32"/>
      <c r="R15" s="32"/>
      <c r="S15" s="32"/>
      <c r="T15" s="32"/>
    </row>
    <row r="16" spans="1:20">
      <c r="A16" s="32"/>
      <c r="B16" s="32"/>
      <c r="C16" s="32"/>
      <c r="D16" s="32"/>
      <c r="E16" s="32"/>
      <c r="F16" s="32"/>
      <c r="G16" s="32"/>
      <c r="H16" s="32"/>
      <c r="I16" s="32"/>
      <c r="J16" s="32"/>
      <c r="K16" s="32"/>
      <c r="L16" s="32"/>
      <c r="M16" s="32"/>
      <c r="N16" s="32"/>
      <c r="O16" s="32"/>
      <c r="P16" s="32"/>
      <c r="Q16" s="32"/>
      <c r="R16" s="32"/>
      <c r="S16" s="32"/>
      <c r="T16" s="32"/>
    </row>
    <row r="17" spans="1:20">
      <c r="A17" s="32"/>
      <c r="B17" s="32"/>
      <c r="C17" s="32"/>
      <c r="D17" s="32"/>
      <c r="E17" s="32"/>
      <c r="F17" s="32"/>
      <c r="G17" s="32"/>
      <c r="H17" s="32"/>
      <c r="I17" s="32"/>
      <c r="J17" s="32"/>
      <c r="K17" s="32"/>
      <c r="L17" s="32"/>
      <c r="M17" s="32"/>
      <c r="N17" s="32"/>
      <c r="O17" s="32"/>
      <c r="P17" s="32"/>
      <c r="Q17" s="32"/>
      <c r="R17" s="32"/>
      <c r="S17" s="32"/>
      <c r="T17" s="32"/>
    </row>
    <row r="18" spans="1:20">
      <c r="A18" s="32"/>
      <c r="B18" s="32"/>
      <c r="C18" s="32"/>
      <c r="D18" s="32"/>
      <c r="E18" s="32"/>
      <c r="F18" s="32"/>
      <c r="G18" s="32"/>
      <c r="H18" s="32"/>
      <c r="I18" s="32"/>
      <c r="J18" s="32"/>
      <c r="K18" s="32"/>
      <c r="L18" s="32"/>
      <c r="M18" s="32"/>
      <c r="N18" s="32"/>
      <c r="O18" s="32"/>
      <c r="P18" s="32"/>
      <c r="Q18" s="32"/>
      <c r="R18" s="32"/>
      <c r="S18" s="32"/>
      <c r="T18" s="32"/>
    </row>
    <row r="19" spans="1:20">
      <c r="A19" s="32"/>
      <c r="B19" s="32"/>
      <c r="C19" s="32"/>
      <c r="D19" s="32"/>
      <c r="E19" s="32"/>
      <c r="F19" s="32"/>
      <c r="G19" s="32"/>
      <c r="H19" s="32"/>
      <c r="I19" s="32"/>
      <c r="J19" s="32"/>
      <c r="K19" s="32"/>
      <c r="L19" s="32"/>
      <c r="M19" s="32"/>
      <c r="N19" s="32"/>
      <c r="O19" s="32"/>
      <c r="P19" s="32"/>
      <c r="Q19" s="32"/>
      <c r="R19" s="32"/>
      <c r="S19" s="32"/>
      <c r="T19" s="32"/>
    </row>
    <row r="20" spans="1:20">
      <c r="A20" s="32"/>
      <c r="B20" s="32"/>
      <c r="C20" s="32"/>
      <c r="D20" s="32"/>
      <c r="E20" s="32"/>
      <c r="F20" s="32"/>
      <c r="G20" s="32"/>
      <c r="H20" s="32"/>
      <c r="I20" s="32"/>
      <c r="J20" s="32"/>
      <c r="K20" s="32"/>
      <c r="L20" s="32"/>
      <c r="M20" s="32"/>
      <c r="N20" s="32"/>
      <c r="O20" s="32"/>
      <c r="P20" s="32"/>
      <c r="Q20" s="32"/>
      <c r="R20" s="32"/>
      <c r="S20" s="32"/>
      <c r="T20" s="32"/>
    </row>
    <row r="21" spans="1:20">
      <c r="A21" s="32"/>
      <c r="B21" s="32"/>
      <c r="C21" s="32"/>
      <c r="D21" s="32"/>
      <c r="E21" s="32"/>
      <c r="F21" s="32"/>
      <c r="G21" s="32"/>
      <c r="H21" s="32"/>
      <c r="I21" s="32"/>
      <c r="J21" s="32"/>
      <c r="K21" s="32"/>
      <c r="L21" s="32"/>
      <c r="M21" s="32"/>
      <c r="N21" s="32"/>
      <c r="O21" s="32"/>
      <c r="P21" s="32"/>
      <c r="Q21" s="32"/>
      <c r="R21" s="32"/>
      <c r="S21" s="32"/>
      <c r="T21" s="32"/>
    </row>
    <row r="22" spans="1:20">
      <c r="A22" s="32"/>
      <c r="B22" s="32"/>
      <c r="C22" s="32"/>
      <c r="D22" s="32"/>
      <c r="E22" s="32"/>
      <c r="F22" s="32"/>
      <c r="G22" s="32"/>
      <c r="H22" s="32"/>
      <c r="I22" s="32"/>
      <c r="J22" s="32"/>
      <c r="K22" s="32"/>
      <c r="L22" s="32"/>
      <c r="M22" s="32"/>
      <c r="N22" s="32"/>
      <c r="O22" s="32"/>
      <c r="P22" s="32"/>
      <c r="Q22" s="32"/>
      <c r="R22" s="32"/>
      <c r="S22" s="32"/>
      <c r="T22" s="32"/>
    </row>
    <row r="23" spans="1:20">
      <c r="A23" s="32"/>
      <c r="B23" s="32"/>
      <c r="C23" s="32"/>
      <c r="D23" s="32"/>
      <c r="E23" s="32"/>
      <c r="F23" s="32"/>
      <c r="G23" s="32"/>
      <c r="H23" s="32"/>
      <c r="I23" s="32"/>
      <c r="J23" s="32"/>
      <c r="K23" s="32"/>
      <c r="L23" s="32"/>
      <c r="M23" s="32"/>
      <c r="N23" s="32"/>
      <c r="O23" s="32"/>
      <c r="P23" s="32"/>
      <c r="Q23" s="32"/>
      <c r="R23" s="32"/>
      <c r="S23" s="32"/>
      <c r="T23" s="32"/>
    </row>
    <row r="24" spans="1:20" ht="15.6">
      <c r="A24" s="32"/>
      <c r="B24" s="32"/>
      <c r="C24" s="32"/>
      <c r="D24" s="32"/>
      <c r="E24" s="99" t="s">
        <v>56</v>
      </c>
      <c r="F24" s="100"/>
      <c r="G24" s="100"/>
      <c r="H24" s="32"/>
      <c r="I24" s="32"/>
      <c r="J24" s="32"/>
      <c r="K24" s="32"/>
      <c r="L24" s="32"/>
      <c r="M24" s="32"/>
      <c r="N24" s="32"/>
      <c r="O24" s="32"/>
      <c r="P24" s="32"/>
      <c r="Q24" s="32"/>
      <c r="R24" s="32"/>
      <c r="S24" s="32"/>
      <c r="T24" s="32"/>
    </row>
    <row r="25" spans="1:20">
      <c r="A25" s="32"/>
      <c r="B25" s="32"/>
      <c r="C25" s="32"/>
      <c r="D25" s="32"/>
      <c r="E25" s="32"/>
      <c r="F25" s="32"/>
      <c r="G25" s="32"/>
      <c r="H25" s="32"/>
      <c r="I25" s="32"/>
      <c r="J25" s="32"/>
      <c r="K25" s="32"/>
      <c r="L25" s="32"/>
      <c r="M25" s="32"/>
      <c r="N25" s="32"/>
      <c r="O25" s="32"/>
      <c r="P25" s="32"/>
      <c r="Q25" s="32"/>
      <c r="R25" s="32"/>
      <c r="S25" s="32"/>
      <c r="T25" s="32"/>
    </row>
    <row r="26" spans="1:20">
      <c r="A26" s="32"/>
      <c r="B26" s="32"/>
      <c r="C26" s="32"/>
      <c r="D26" s="32"/>
      <c r="E26" s="32"/>
      <c r="F26" s="32"/>
      <c r="G26" s="32"/>
      <c r="H26" s="32"/>
      <c r="I26" s="32"/>
      <c r="J26" s="32"/>
      <c r="K26" s="32"/>
      <c r="L26" s="32"/>
      <c r="M26" s="32"/>
      <c r="N26" s="32"/>
      <c r="O26" s="32"/>
      <c r="P26" s="32"/>
      <c r="Q26" s="32"/>
      <c r="R26" s="32"/>
      <c r="S26" s="32"/>
      <c r="T26" s="32"/>
    </row>
    <row r="27" spans="1:20">
      <c r="A27" s="84"/>
      <c r="B27" s="85"/>
      <c r="C27" s="32"/>
      <c r="D27" s="32"/>
      <c r="E27" s="32"/>
      <c r="F27" s="32"/>
      <c r="G27" s="32"/>
      <c r="H27" s="32"/>
      <c r="I27" s="32"/>
      <c r="J27" s="32"/>
      <c r="K27" s="32"/>
      <c r="L27" s="32"/>
      <c r="M27" s="32"/>
      <c r="N27" s="32"/>
      <c r="O27" s="32"/>
      <c r="P27" s="32"/>
      <c r="Q27" s="32"/>
      <c r="R27" s="32"/>
      <c r="S27" s="32"/>
      <c r="T27" s="32"/>
    </row>
    <row r="28" spans="1:20">
      <c r="A28" s="86"/>
      <c r="B28" s="87"/>
      <c r="C28" s="32"/>
      <c r="D28" s="32"/>
      <c r="E28" s="32"/>
      <c r="F28" s="32"/>
      <c r="G28" s="32"/>
      <c r="H28" s="32"/>
      <c r="I28" s="32"/>
      <c r="J28" s="32"/>
      <c r="K28" s="32"/>
      <c r="L28" s="32"/>
      <c r="M28" s="32"/>
      <c r="N28" s="32"/>
      <c r="O28" s="32"/>
      <c r="P28" s="32"/>
      <c r="Q28" s="32"/>
      <c r="R28" s="32"/>
      <c r="S28" s="32"/>
      <c r="T28" s="32"/>
    </row>
    <row r="29" spans="1:20">
      <c r="A29" s="86"/>
      <c r="B29" s="88"/>
      <c r="C29" s="32"/>
      <c r="D29" s="32"/>
      <c r="E29" s="32"/>
      <c r="F29" s="32"/>
      <c r="G29" s="32"/>
      <c r="H29" s="32"/>
      <c r="I29" s="32"/>
      <c r="J29" s="32"/>
      <c r="K29" s="32"/>
      <c r="L29" s="32"/>
      <c r="M29" s="32"/>
      <c r="N29" s="32"/>
      <c r="O29" s="32"/>
      <c r="P29" s="32"/>
      <c r="Q29" s="32"/>
      <c r="R29" s="32"/>
      <c r="S29" s="32"/>
      <c r="T29" s="32"/>
    </row>
    <row r="30" spans="1:20">
      <c r="A30" s="86"/>
      <c r="B30" s="85"/>
      <c r="C30" s="32"/>
      <c r="D30" s="32"/>
      <c r="E30" s="32"/>
      <c r="F30" s="32"/>
      <c r="G30" s="32"/>
      <c r="H30" s="32"/>
      <c r="I30" s="32"/>
      <c r="J30" s="32"/>
      <c r="K30" s="32"/>
      <c r="L30" s="32"/>
      <c r="M30" s="32"/>
      <c r="N30" s="32"/>
      <c r="O30" s="32"/>
      <c r="P30" s="32"/>
      <c r="Q30" s="32"/>
      <c r="R30" s="32"/>
      <c r="S30" s="32"/>
      <c r="T30" s="32"/>
    </row>
    <row r="31" spans="1:20">
      <c r="A31" s="86"/>
      <c r="B31" s="85"/>
      <c r="C31" s="32"/>
      <c r="D31" s="32"/>
      <c r="E31" s="32"/>
      <c r="F31" s="32"/>
      <c r="G31" s="32"/>
      <c r="H31" s="32"/>
      <c r="I31" s="32"/>
      <c r="J31" s="32"/>
      <c r="K31" s="32"/>
      <c r="L31" s="32"/>
      <c r="M31" s="32"/>
      <c r="N31" s="32"/>
      <c r="O31" s="32"/>
      <c r="P31" s="32"/>
      <c r="Q31" s="32"/>
      <c r="R31" s="32"/>
      <c r="S31" s="32"/>
      <c r="T31" s="32"/>
    </row>
    <row r="32" spans="1:20">
      <c r="A32" s="86"/>
      <c r="B32" s="85"/>
      <c r="C32" s="32"/>
      <c r="D32" s="32"/>
      <c r="E32" s="32"/>
      <c r="F32" s="32"/>
      <c r="G32" s="32"/>
      <c r="H32" s="32"/>
      <c r="I32" s="32"/>
      <c r="J32" s="32"/>
      <c r="K32" s="32"/>
      <c r="L32" s="32"/>
      <c r="M32" s="32"/>
      <c r="N32" s="32"/>
      <c r="O32" s="32"/>
      <c r="P32" s="32"/>
      <c r="Q32" s="32"/>
      <c r="R32" s="32"/>
      <c r="S32" s="32"/>
      <c r="T32" s="32"/>
    </row>
    <row r="33" spans="1:20">
      <c r="A33" s="86"/>
      <c r="B33" s="85"/>
      <c r="C33" s="32"/>
      <c r="D33" s="32"/>
      <c r="E33" s="32"/>
      <c r="F33" s="32"/>
      <c r="G33" s="32"/>
      <c r="H33" s="32"/>
      <c r="I33" s="32"/>
      <c r="J33" s="32"/>
      <c r="K33" s="32"/>
      <c r="L33" s="32"/>
      <c r="M33" s="32"/>
      <c r="N33" s="32"/>
      <c r="O33" s="32"/>
      <c r="P33" s="32"/>
      <c r="Q33" s="32"/>
      <c r="R33" s="32"/>
      <c r="S33" s="32"/>
      <c r="T33" s="32"/>
    </row>
    <row r="34" spans="1:20">
      <c r="A34" s="32"/>
      <c r="B34" s="32"/>
      <c r="C34" s="32"/>
      <c r="D34" s="32"/>
      <c r="E34" s="32"/>
      <c r="F34" s="32"/>
      <c r="G34" s="32"/>
      <c r="H34" s="32"/>
      <c r="I34" s="32"/>
      <c r="J34" s="32"/>
      <c r="K34" s="32"/>
      <c r="L34" s="32"/>
      <c r="M34" s="32"/>
      <c r="N34" s="32"/>
      <c r="O34" s="32"/>
      <c r="P34" s="32"/>
      <c r="Q34" s="32"/>
      <c r="R34" s="32"/>
      <c r="S34" s="32"/>
      <c r="T34" s="32"/>
    </row>
    <row r="35" spans="1:20">
      <c r="A35" s="89"/>
      <c r="B35" s="32"/>
      <c r="C35" s="32"/>
      <c r="D35" s="32"/>
      <c r="E35" s="32"/>
      <c r="F35" s="32"/>
      <c r="G35" s="32"/>
      <c r="H35" s="32"/>
      <c r="I35" s="32"/>
      <c r="J35" s="32"/>
      <c r="K35" s="32"/>
      <c r="L35" s="32"/>
      <c r="M35" s="32"/>
      <c r="N35" s="32"/>
      <c r="O35" s="32"/>
      <c r="P35" s="32"/>
      <c r="Q35" s="32"/>
      <c r="R35" s="32"/>
      <c r="S35" s="32"/>
      <c r="T35" s="32"/>
    </row>
    <row r="36" spans="1:20">
      <c r="A36" s="32"/>
      <c r="B36" s="32"/>
      <c r="C36" s="32"/>
      <c r="D36" s="32"/>
      <c r="E36" s="32"/>
      <c r="F36" s="32"/>
      <c r="G36" s="32"/>
      <c r="H36" s="32"/>
      <c r="I36" s="32"/>
      <c r="J36" s="32"/>
      <c r="K36" s="32"/>
      <c r="L36" s="32"/>
      <c r="M36" s="32"/>
      <c r="N36" s="32"/>
      <c r="O36" s="32"/>
      <c r="P36" s="32"/>
      <c r="Q36" s="32"/>
      <c r="R36" s="32"/>
      <c r="S36" s="32"/>
      <c r="T36" s="32"/>
    </row>
    <row r="37" spans="1:20">
      <c r="A37" s="32"/>
      <c r="B37" s="32"/>
      <c r="C37" s="32"/>
      <c r="D37" s="32"/>
      <c r="E37" s="32"/>
      <c r="F37" s="32"/>
      <c r="G37" s="32"/>
      <c r="H37" s="32"/>
      <c r="I37" s="32"/>
      <c r="J37" s="32"/>
      <c r="K37" s="32"/>
      <c r="L37" s="32"/>
      <c r="M37" s="32"/>
      <c r="N37" s="32"/>
      <c r="O37" s="32"/>
      <c r="P37" s="32"/>
      <c r="Q37" s="32"/>
      <c r="R37" s="32"/>
      <c r="S37" s="32"/>
      <c r="T37" s="32"/>
    </row>
    <row r="38" spans="1:20">
      <c r="A38" s="32"/>
      <c r="B38" s="32"/>
      <c r="C38" s="32"/>
      <c r="D38" s="32"/>
      <c r="E38" s="32"/>
      <c r="F38" s="32"/>
      <c r="G38" s="32"/>
      <c r="H38" s="32"/>
      <c r="I38" s="32"/>
      <c r="J38" s="32"/>
      <c r="K38" s="32"/>
      <c r="L38" s="32"/>
      <c r="M38" s="32"/>
      <c r="N38" s="32"/>
      <c r="O38" s="32"/>
      <c r="P38" s="32"/>
      <c r="Q38" s="32"/>
      <c r="R38" s="32"/>
      <c r="S38" s="32"/>
      <c r="T38" s="32"/>
    </row>
    <row r="39" spans="1:20">
      <c r="A39" s="32"/>
      <c r="B39" s="32"/>
      <c r="C39" s="32"/>
      <c r="D39" s="32"/>
      <c r="E39" s="32"/>
      <c r="F39" s="32"/>
      <c r="G39" s="32"/>
      <c r="H39" s="32"/>
      <c r="I39" s="32"/>
      <c r="J39" s="32"/>
      <c r="K39" s="32"/>
      <c r="L39" s="32"/>
      <c r="M39" s="32"/>
      <c r="N39" s="32"/>
      <c r="O39" s="32"/>
      <c r="P39" s="32"/>
      <c r="Q39" s="32"/>
      <c r="R39" s="32"/>
      <c r="S39" s="32"/>
      <c r="T39" s="32"/>
    </row>
    <row r="40" spans="1:20">
      <c r="A40" s="32"/>
      <c r="B40" s="32"/>
      <c r="C40" s="32"/>
      <c r="D40" s="32"/>
      <c r="E40" s="32"/>
      <c r="F40" s="32"/>
      <c r="G40" s="32"/>
      <c r="H40" s="32"/>
      <c r="I40" s="32"/>
      <c r="J40" s="32"/>
      <c r="K40" s="32"/>
      <c r="L40" s="32"/>
      <c r="M40" s="32"/>
      <c r="N40" s="32"/>
      <c r="O40" s="32"/>
      <c r="P40" s="32"/>
      <c r="Q40" s="32"/>
      <c r="R40" s="32"/>
      <c r="S40" s="32"/>
      <c r="T40" s="32"/>
    </row>
    <row r="41" spans="1:20">
      <c r="A41" s="32"/>
      <c r="B41" s="32"/>
      <c r="C41" s="32"/>
      <c r="D41" s="32"/>
      <c r="E41" s="32"/>
      <c r="F41" s="32"/>
      <c r="G41" s="32"/>
      <c r="H41" s="32"/>
      <c r="I41" s="32"/>
      <c r="J41" s="32"/>
      <c r="K41" s="32"/>
      <c r="L41" s="32"/>
      <c r="M41" s="32"/>
      <c r="N41" s="32"/>
      <c r="O41" s="32"/>
      <c r="P41" s="32"/>
      <c r="Q41" s="32"/>
      <c r="R41" s="32"/>
      <c r="S41" s="32"/>
      <c r="T41" s="32"/>
    </row>
    <row r="42" spans="1:20">
      <c r="A42" s="32"/>
      <c r="B42" s="32"/>
      <c r="C42" s="32"/>
      <c r="D42" s="32"/>
      <c r="E42" s="32"/>
      <c r="F42" s="32"/>
      <c r="G42" s="32"/>
      <c r="H42" s="32"/>
      <c r="I42" s="32"/>
      <c r="J42" s="32"/>
      <c r="K42" s="32"/>
      <c r="L42" s="32"/>
      <c r="M42" s="32"/>
      <c r="N42" s="32"/>
      <c r="O42" s="32"/>
      <c r="P42" s="32"/>
      <c r="Q42" s="32"/>
      <c r="R42" s="32"/>
      <c r="S42" s="32"/>
      <c r="T42" s="32"/>
    </row>
    <row r="43" spans="1:20">
      <c r="A43" s="32"/>
      <c r="B43" s="32"/>
      <c r="C43" s="32"/>
      <c r="D43" s="32"/>
      <c r="E43" s="32"/>
      <c r="F43" s="32"/>
      <c r="G43" s="32"/>
      <c r="H43" s="32"/>
      <c r="I43" s="32"/>
      <c r="J43" s="32"/>
      <c r="K43" s="32"/>
      <c r="L43" s="32"/>
      <c r="M43" s="32"/>
      <c r="N43" s="32"/>
      <c r="O43" s="32"/>
      <c r="P43" s="32"/>
      <c r="Q43" s="32"/>
      <c r="R43" s="32"/>
      <c r="S43" s="32"/>
      <c r="T43" s="32"/>
    </row>
    <row r="44" spans="1:20">
      <c r="A44" s="32"/>
      <c r="B44" s="32"/>
      <c r="C44" s="32"/>
      <c r="D44" s="32"/>
      <c r="E44" s="32"/>
      <c r="F44" s="32"/>
      <c r="G44" s="32"/>
      <c r="H44" s="32"/>
      <c r="I44" s="32"/>
      <c r="J44" s="32"/>
      <c r="K44" s="32"/>
      <c r="L44" s="32"/>
      <c r="M44" s="32"/>
      <c r="N44" s="32"/>
      <c r="O44" s="32"/>
      <c r="P44" s="32"/>
      <c r="Q44" s="32"/>
      <c r="R44" s="32"/>
      <c r="S44" s="32"/>
      <c r="T44" s="32"/>
    </row>
    <row r="45" spans="1:20">
      <c r="A45" s="32"/>
      <c r="B45" s="32"/>
      <c r="C45" s="32"/>
      <c r="D45" s="32"/>
      <c r="E45" s="32"/>
      <c r="F45" s="32"/>
      <c r="G45" s="32"/>
      <c r="H45" s="32"/>
      <c r="I45" s="32"/>
      <c r="J45" s="32"/>
      <c r="K45" s="32"/>
      <c r="L45" s="32"/>
      <c r="M45" s="32"/>
      <c r="N45" s="32"/>
      <c r="O45" s="32"/>
      <c r="P45" s="32"/>
      <c r="Q45" s="32"/>
      <c r="R45" s="32"/>
      <c r="S45" s="32"/>
      <c r="T45" s="32"/>
    </row>
    <row r="46" spans="1:20">
      <c r="A46" s="32"/>
      <c r="B46" s="32"/>
      <c r="C46" s="32"/>
      <c r="D46" s="32"/>
      <c r="E46" s="32"/>
      <c r="F46" s="32"/>
      <c r="G46" s="32"/>
      <c r="H46" s="32"/>
      <c r="I46" s="32"/>
      <c r="J46" s="32"/>
      <c r="K46" s="32"/>
      <c r="L46" s="32"/>
      <c r="M46" s="32"/>
      <c r="N46" s="32"/>
      <c r="O46" s="32"/>
      <c r="P46" s="32"/>
      <c r="Q46" s="32"/>
      <c r="R46" s="32"/>
      <c r="S46" s="32"/>
      <c r="T46" s="32"/>
    </row>
    <row r="47" spans="1:20">
      <c r="A47" s="32"/>
      <c r="B47" s="32"/>
      <c r="C47" s="32"/>
      <c r="D47" s="32"/>
      <c r="E47" s="32"/>
      <c r="F47" s="32"/>
      <c r="G47" s="32"/>
      <c r="H47" s="32"/>
      <c r="I47" s="32"/>
      <c r="J47" s="32"/>
      <c r="K47" s="32"/>
      <c r="L47" s="32"/>
      <c r="M47" s="32"/>
      <c r="N47" s="32"/>
      <c r="O47" s="32"/>
      <c r="P47" s="32"/>
      <c r="Q47" s="32"/>
      <c r="R47" s="32"/>
      <c r="S47" s="32"/>
      <c r="T47" s="32"/>
    </row>
    <row r="48" spans="1:20">
      <c r="A48" s="32"/>
      <c r="B48" s="32"/>
      <c r="C48" s="32"/>
      <c r="D48" s="32"/>
      <c r="E48" s="32"/>
      <c r="F48" s="32"/>
      <c r="G48" s="32"/>
      <c r="H48" s="32"/>
      <c r="I48" s="32"/>
      <c r="J48" s="32"/>
      <c r="K48" s="32"/>
      <c r="L48" s="32"/>
      <c r="M48" s="32"/>
      <c r="N48" s="32"/>
      <c r="O48" s="32"/>
      <c r="P48" s="32"/>
      <c r="Q48" s="32"/>
      <c r="R48" s="32"/>
      <c r="S48" s="32"/>
      <c r="T48" s="32"/>
    </row>
    <row r="49" spans="1:20">
      <c r="A49" s="32"/>
      <c r="B49" s="32"/>
      <c r="C49" s="32"/>
      <c r="D49" s="32"/>
      <c r="E49" s="32"/>
      <c r="F49" s="32"/>
      <c r="G49" s="32"/>
      <c r="H49" s="32"/>
      <c r="I49" s="32"/>
      <c r="J49" s="32"/>
      <c r="K49" s="32"/>
      <c r="L49" s="32"/>
      <c r="M49" s="32"/>
      <c r="N49" s="32"/>
      <c r="O49" s="32"/>
      <c r="P49" s="32"/>
      <c r="Q49" s="32"/>
      <c r="R49" s="32"/>
      <c r="S49" s="32"/>
      <c r="T49" s="32"/>
    </row>
    <row r="50" spans="1:20">
      <c r="A50" s="32"/>
      <c r="B50" s="32"/>
      <c r="C50" s="32"/>
      <c r="D50" s="32"/>
      <c r="E50" s="32"/>
      <c r="F50" s="32"/>
      <c r="G50" s="32"/>
      <c r="H50" s="32"/>
      <c r="I50" s="32"/>
      <c r="J50" s="32"/>
      <c r="K50" s="32"/>
      <c r="L50" s="32"/>
      <c r="M50" s="32"/>
      <c r="N50" s="32"/>
      <c r="O50" s="32"/>
      <c r="P50" s="32"/>
      <c r="Q50" s="32"/>
      <c r="R50" s="32"/>
      <c r="S50" s="32"/>
      <c r="T50" s="32"/>
    </row>
    <row r="51" spans="1:20">
      <c r="A51" s="32"/>
      <c r="B51" s="32"/>
      <c r="C51" s="32"/>
      <c r="D51" s="32"/>
      <c r="E51" s="32"/>
      <c r="F51" s="32"/>
      <c r="G51" s="32"/>
      <c r="H51" s="32"/>
      <c r="I51" s="32"/>
      <c r="J51" s="32"/>
      <c r="K51" s="32"/>
      <c r="L51" s="32"/>
      <c r="M51" s="32"/>
      <c r="N51" s="32"/>
      <c r="O51" s="32"/>
      <c r="P51" s="32"/>
      <c r="Q51" s="32"/>
      <c r="R51" s="32"/>
      <c r="S51" s="32"/>
      <c r="T51" s="32"/>
    </row>
    <row r="52" spans="1:20">
      <c r="A52" s="32"/>
      <c r="B52" s="32"/>
      <c r="C52" s="32"/>
      <c r="D52" s="32"/>
      <c r="E52" s="32"/>
      <c r="F52" s="32"/>
      <c r="G52" s="32"/>
      <c r="H52" s="32"/>
      <c r="I52" s="32"/>
      <c r="J52" s="32"/>
      <c r="K52" s="32"/>
      <c r="L52" s="32"/>
      <c r="M52" s="32"/>
      <c r="N52" s="32"/>
      <c r="O52" s="32"/>
      <c r="P52" s="32"/>
      <c r="Q52" s="32"/>
      <c r="R52" s="32"/>
      <c r="S52" s="32"/>
      <c r="T52" s="32"/>
    </row>
    <row r="53" spans="1:20">
      <c r="A53" s="32"/>
      <c r="B53" s="32"/>
      <c r="C53" s="32"/>
      <c r="D53" s="32"/>
      <c r="E53" s="32"/>
      <c r="F53" s="32"/>
      <c r="G53" s="32"/>
      <c r="H53" s="32"/>
      <c r="I53" s="32"/>
      <c r="J53" s="32"/>
      <c r="K53" s="32"/>
      <c r="L53" s="32"/>
      <c r="M53" s="32"/>
      <c r="N53" s="32"/>
      <c r="O53" s="32"/>
      <c r="P53" s="32"/>
      <c r="Q53" s="32"/>
      <c r="R53" s="32"/>
      <c r="S53" s="32"/>
      <c r="T53" s="32"/>
    </row>
    <row r="54" spans="1:20">
      <c r="A54" s="32"/>
      <c r="B54" s="32"/>
      <c r="C54" s="32"/>
      <c r="D54" s="32"/>
      <c r="E54" s="32"/>
      <c r="F54" s="32"/>
      <c r="G54" s="32"/>
      <c r="H54" s="32"/>
      <c r="I54" s="32"/>
      <c r="J54" s="32"/>
      <c r="K54" s="32"/>
      <c r="L54" s="32"/>
      <c r="M54" s="32"/>
      <c r="N54" s="32"/>
      <c r="O54" s="32"/>
      <c r="P54" s="32"/>
      <c r="Q54" s="32"/>
      <c r="R54" s="32"/>
      <c r="S54" s="32"/>
      <c r="T54" s="32"/>
    </row>
  </sheetData>
  <sheetProtection password="CFF1" sheet="1" objects="1" scenarios="1"/>
  <mergeCells count="1">
    <mergeCell ref="E24:G24"/>
  </mergeCells>
  <hyperlinks>
    <hyperlink ref="E24" location="Simulation!A1" display="Je lance mon évaluation..."/>
  </hyperlinks>
  <printOptions horizontalCentered="1" verticalCentered="1"/>
  <pageMargins left="0.70866141732283472" right="0.70866141732283472" top="0.74803149606299213" bottom="0.74803149606299213" header="0.31496062992125984" footer="0.31496062992125984"/>
  <pageSetup paperSize="9" scale="66" orientation="portrait" horizontalDpi="300" verticalDpi="300" r:id="rId1"/>
  <headerFooter>
    <oddFooter>&amp;L&amp;10&amp;F / &amp;A&amp;R&amp;D</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W128"/>
  <sheetViews>
    <sheetView showGridLines="0" topLeftCell="A10" zoomScale="90" zoomScaleNormal="90" workbookViewId="0">
      <selection activeCell="C21" sqref="C21"/>
    </sheetView>
  </sheetViews>
  <sheetFormatPr baseColWidth="10" defaultRowHeight="14.4"/>
  <cols>
    <col min="1" max="1" width="33.88671875" customWidth="1"/>
    <col min="2" max="2" width="16.5546875" customWidth="1"/>
    <col min="4" max="4" width="26.88671875" customWidth="1"/>
    <col min="5" max="5" width="15" customWidth="1"/>
    <col min="6" max="6" width="11.5546875" bestFit="1" customWidth="1"/>
    <col min="7" max="7" width="8.6640625" style="32" customWidth="1"/>
    <col min="8" max="8" width="11.109375" style="32" customWidth="1"/>
    <col min="9" max="9" width="14.88671875" style="32" bestFit="1" customWidth="1"/>
    <col min="10" max="10" width="13.33203125" style="32" customWidth="1"/>
    <col min="11" max="11" width="11.88671875" style="32" bestFit="1" customWidth="1"/>
    <col min="12" max="14" width="11.44140625" style="32"/>
  </cols>
  <sheetData>
    <row r="1" spans="1:23" ht="15.6">
      <c r="A1" s="32"/>
      <c r="B1" s="99" t="s">
        <v>55</v>
      </c>
      <c r="C1" s="100"/>
      <c r="D1" s="32"/>
      <c r="E1" s="32"/>
      <c r="F1" s="32"/>
      <c r="O1" s="32"/>
      <c r="P1" s="32"/>
      <c r="Q1" s="32"/>
      <c r="R1" s="32"/>
      <c r="S1" s="32"/>
      <c r="T1" s="32"/>
      <c r="U1" s="32"/>
      <c r="V1" s="32"/>
      <c r="W1" s="32"/>
    </row>
    <row r="2" spans="1:23" s="90" customFormat="1" ht="15.6">
      <c r="A2" s="32"/>
      <c r="B2" s="73"/>
      <c r="C2" s="32"/>
      <c r="D2" s="32"/>
      <c r="E2" s="32"/>
      <c r="F2" s="32"/>
      <c r="G2" s="32"/>
      <c r="H2" s="32"/>
      <c r="I2" s="32"/>
      <c r="J2" s="32"/>
      <c r="K2" s="32"/>
      <c r="L2" s="32"/>
      <c r="M2" s="32"/>
      <c r="N2" s="32"/>
      <c r="O2" s="32"/>
      <c r="P2" s="32"/>
      <c r="Q2" s="32"/>
      <c r="R2" s="32"/>
      <c r="S2" s="32"/>
      <c r="T2" s="32"/>
      <c r="U2" s="32"/>
      <c r="V2" s="32"/>
      <c r="W2" s="32"/>
    </row>
    <row r="3" spans="1:23">
      <c r="A3" s="1" t="s">
        <v>25</v>
      </c>
      <c r="B3" s="10" t="s">
        <v>70</v>
      </c>
      <c r="C3" s="32"/>
      <c r="D3" s="3" t="s">
        <v>38</v>
      </c>
      <c r="E3" s="32"/>
      <c r="F3" s="32"/>
      <c r="O3" s="32"/>
      <c r="P3" s="32"/>
      <c r="Q3" s="32"/>
      <c r="R3" s="32"/>
      <c r="S3" s="32"/>
      <c r="T3" s="32"/>
      <c r="U3" s="32"/>
      <c r="V3" s="32"/>
      <c r="W3" s="32"/>
    </row>
    <row r="4" spans="1:23">
      <c r="A4" s="32"/>
      <c r="B4" s="32"/>
      <c r="C4" s="32"/>
      <c r="D4" s="32"/>
      <c r="E4" s="32"/>
      <c r="F4" s="32"/>
      <c r="O4" s="32"/>
      <c r="P4" s="32"/>
      <c r="Q4" s="32"/>
      <c r="R4" s="32"/>
      <c r="S4" s="32"/>
      <c r="T4" s="32"/>
      <c r="U4" s="32"/>
      <c r="V4" s="32"/>
      <c r="W4" s="32"/>
    </row>
    <row r="5" spans="1:23">
      <c r="A5" s="6" t="s">
        <v>22</v>
      </c>
      <c r="B5" s="25" t="s">
        <v>23</v>
      </c>
      <c r="C5" s="66" t="s">
        <v>24</v>
      </c>
      <c r="D5" s="6" t="s">
        <v>38</v>
      </c>
      <c r="E5" s="6" t="s">
        <v>35</v>
      </c>
      <c r="F5" s="6" t="s">
        <v>34</v>
      </c>
      <c r="O5" s="32"/>
      <c r="P5" s="32"/>
      <c r="Q5" s="32"/>
      <c r="R5" s="32"/>
      <c r="S5" s="32"/>
      <c r="T5" s="32"/>
      <c r="U5" s="32"/>
      <c r="V5" s="32"/>
      <c r="W5" s="32"/>
    </row>
    <row r="6" spans="1:23">
      <c r="A6" s="42" t="s">
        <v>12</v>
      </c>
      <c r="B6" s="58">
        <v>20</v>
      </c>
      <c r="C6" s="35" t="s">
        <v>19</v>
      </c>
      <c r="D6" s="54" t="s">
        <v>36</v>
      </c>
      <c r="E6" s="55">
        <f>B25/100*B6</f>
        <v>2765</v>
      </c>
      <c r="F6" s="59" t="s">
        <v>6</v>
      </c>
      <c r="O6" s="32"/>
      <c r="P6" s="32"/>
      <c r="Q6" s="32"/>
      <c r="R6" s="32"/>
      <c r="S6" s="32"/>
      <c r="T6" s="32"/>
      <c r="U6" s="32"/>
      <c r="V6" s="32"/>
      <c r="W6" s="32"/>
    </row>
    <row r="7" spans="1:23">
      <c r="A7" s="42" t="s">
        <v>20</v>
      </c>
      <c r="B7" s="58">
        <v>3</v>
      </c>
      <c r="C7" s="35" t="s">
        <v>21</v>
      </c>
      <c r="D7" s="54"/>
      <c r="E7" s="56"/>
      <c r="F7" s="59"/>
      <c r="O7" s="32"/>
      <c r="P7" s="32"/>
      <c r="Q7" s="32"/>
      <c r="R7" s="32"/>
      <c r="S7" s="32"/>
      <c r="T7" s="32"/>
      <c r="U7" s="32"/>
      <c r="V7" s="32"/>
      <c r="W7" s="32"/>
    </row>
    <row r="8" spans="1:23">
      <c r="A8" s="42" t="s">
        <v>14</v>
      </c>
      <c r="B8" s="13">
        <v>9.2600000000000002E-2</v>
      </c>
      <c r="C8" s="35" t="s">
        <v>18</v>
      </c>
      <c r="D8" s="54" t="s">
        <v>37</v>
      </c>
      <c r="E8" s="56">
        <f>$E$6*((0.9*$B$8)+(0.1*$B$9))</f>
        <v>267.84555</v>
      </c>
      <c r="F8" s="59" t="s">
        <v>7</v>
      </c>
      <c r="O8" s="32"/>
      <c r="P8" s="32"/>
      <c r="Q8" s="32"/>
      <c r="R8" s="32"/>
      <c r="S8" s="32"/>
      <c r="T8" s="32"/>
      <c r="U8" s="32"/>
      <c r="V8" s="32"/>
      <c r="W8" s="32"/>
    </row>
    <row r="9" spans="1:23">
      <c r="A9" s="42" t="s">
        <v>17</v>
      </c>
      <c r="B9" s="13">
        <v>0.1353</v>
      </c>
      <c r="C9" s="35" t="s">
        <v>18</v>
      </c>
      <c r="D9" s="54" t="s">
        <v>58</v>
      </c>
      <c r="E9" s="56">
        <f>B6/100*B8</f>
        <v>1.8520000000000002E-2</v>
      </c>
      <c r="F9" s="59" t="s">
        <v>13</v>
      </c>
      <c r="O9" s="32"/>
      <c r="P9" s="32"/>
      <c r="Q9" s="32"/>
      <c r="R9" s="32"/>
      <c r="S9" s="32"/>
      <c r="T9" s="32"/>
      <c r="U9" s="32"/>
      <c r="V9" s="32"/>
      <c r="W9" s="32"/>
    </row>
    <row r="10" spans="1:23">
      <c r="A10" s="42" t="s">
        <v>32</v>
      </c>
      <c r="B10" s="11">
        <v>8.5</v>
      </c>
      <c r="C10" s="35" t="s">
        <v>3</v>
      </c>
      <c r="D10" s="54" t="s">
        <v>33</v>
      </c>
      <c r="E10" s="56">
        <f>B10*B11/100</f>
        <v>0.11899999999999998</v>
      </c>
      <c r="F10" s="59" t="s">
        <v>13</v>
      </c>
      <c r="O10" s="32"/>
      <c r="P10" s="32"/>
      <c r="Q10" s="32"/>
      <c r="R10" s="32"/>
      <c r="S10" s="32"/>
      <c r="T10" s="32"/>
      <c r="U10" s="32"/>
      <c r="V10" s="32"/>
      <c r="W10" s="32"/>
    </row>
    <row r="11" spans="1:23">
      <c r="A11" s="42" t="s">
        <v>27</v>
      </c>
      <c r="B11" s="12">
        <v>1.4</v>
      </c>
      <c r="C11" s="35" t="s">
        <v>26</v>
      </c>
      <c r="D11" s="54" t="s">
        <v>72</v>
      </c>
      <c r="E11" s="56">
        <f>E10*B25</f>
        <v>1645.1749999999997</v>
      </c>
      <c r="F11" s="59" t="s">
        <v>7</v>
      </c>
      <c r="O11" s="32"/>
      <c r="P11" s="32"/>
      <c r="Q11" s="32"/>
      <c r="R11" s="32"/>
      <c r="S11" s="32"/>
      <c r="T11" s="32"/>
      <c r="U11" s="32"/>
      <c r="V11" s="32"/>
      <c r="W11" s="32"/>
    </row>
    <row r="12" spans="1:23" ht="15" thickBot="1">
      <c r="A12" s="60" t="s">
        <v>28</v>
      </c>
      <c r="B12" s="61">
        <v>4</v>
      </c>
      <c r="C12" s="62" t="s">
        <v>10</v>
      </c>
      <c r="D12" s="63" t="s">
        <v>71</v>
      </c>
      <c r="E12" s="64">
        <f>E11-E8</f>
        <v>1377.3294499999997</v>
      </c>
      <c r="F12" s="65" t="s">
        <v>7</v>
      </c>
      <c r="O12" s="32"/>
      <c r="P12" s="32"/>
      <c r="Q12" s="32"/>
      <c r="R12" s="32"/>
      <c r="S12" s="32"/>
      <c r="T12" s="32"/>
      <c r="U12" s="32"/>
      <c r="V12" s="32"/>
      <c r="W12" s="32"/>
    </row>
    <row r="13" spans="1:23" ht="15" thickBot="1">
      <c r="A13" s="32"/>
      <c r="B13" s="32"/>
      <c r="C13" s="32"/>
      <c r="D13" s="32"/>
      <c r="E13" s="32"/>
      <c r="F13" s="32"/>
      <c r="H13" s="33"/>
      <c r="O13" s="32"/>
      <c r="P13" s="32"/>
      <c r="Q13" s="32"/>
      <c r="R13" s="32"/>
      <c r="S13" s="32"/>
      <c r="T13" s="32"/>
      <c r="U13" s="32"/>
      <c r="V13" s="32"/>
      <c r="W13" s="32"/>
    </row>
    <row r="14" spans="1:23" ht="15.75" customHeight="1">
      <c r="A14" s="105" t="s">
        <v>69</v>
      </c>
      <c r="B14" s="106"/>
      <c r="C14" s="106"/>
      <c r="D14" s="106"/>
      <c r="E14" s="106"/>
      <c r="F14" s="107"/>
      <c r="H14" s="33"/>
      <c r="O14" s="32"/>
      <c r="P14" s="32"/>
      <c r="Q14" s="32"/>
      <c r="R14" s="32"/>
      <c r="S14" s="32"/>
      <c r="T14" s="32"/>
      <c r="U14" s="32"/>
      <c r="V14" s="32"/>
      <c r="W14" s="32"/>
    </row>
    <row r="15" spans="1:23" s="90" customFormat="1">
      <c r="A15" s="108"/>
      <c r="B15" s="109"/>
      <c r="C15" s="109"/>
      <c r="D15" s="109"/>
      <c r="E15" s="109"/>
      <c r="F15" s="110"/>
      <c r="G15" s="32"/>
      <c r="H15" s="33"/>
      <c r="I15" s="32"/>
      <c r="J15" s="32"/>
      <c r="K15" s="32"/>
      <c r="L15" s="32"/>
      <c r="M15" s="32"/>
      <c r="N15" s="32"/>
      <c r="O15" s="32"/>
      <c r="P15" s="32"/>
      <c r="Q15" s="32"/>
      <c r="R15" s="32"/>
      <c r="S15" s="32"/>
      <c r="T15" s="32"/>
      <c r="U15" s="32"/>
      <c r="V15" s="32"/>
      <c r="W15" s="32"/>
    </row>
    <row r="16" spans="1:23">
      <c r="A16" s="40" t="s">
        <v>4</v>
      </c>
      <c r="B16" s="37"/>
      <c r="C16" s="35"/>
      <c r="D16" s="35"/>
      <c r="E16" s="35"/>
      <c r="F16" s="41"/>
      <c r="H16" s="33"/>
      <c r="O16" s="32"/>
      <c r="P16" s="32"/>
      <c r="Q16" s="32"/>
      <c r="R16" s="32"/>
      <c r="S16" s="32"/>
      <c r="T16" s="32"/>
      <c r="U16" s="32"/>
      <c r="V16" s="32"/>
      <c r="W16" s="32"/>
    </row>
    <row r="17" spans="1:23">
      <c r="A17" s="67" t="s">
        <v>0</v>
      </c>
      <c r="B17" s="74">
        <v>15</v>
      </c>
      <c r="C17" s="35" t="s">
        <v>30</v>
      </c>
      <c r="D17" s="35"/>
      <c r="E17" s="35"/>
      <c r="F17" s="41"/>
      <c r="H17" s="33"/>
      <c r="O17" s="32"/>
      <c r="P17" s="32"/>
      <c r="Q17" s="32"/>
      <c r="R17" s="32"/>
      <c r="S17" s="32"/>
      <c r="T17" s="32"/>
      <c r="U17" s="32"/>
      <c r="V17" s="32"/>
      <c r="W17" s="32"/>
    </row>
    <row r="18" spans="1:23">
      <c r="A18" s="67" t="s">
        <v>1</v>
      </c>
      <c r="B18" s="74">
        <v>4</v>
      </c>
      <c r="C18" s="35"/>
      <c r="D18" s="35"/>
      <c r="E18" s="35"/>
      <c r="F18" s="41"/>
      <c r="H18" s="33"/>
      <c r="O18" s="32"/>
      <c r="P18" s="32"/>
      <c r="Q18" s="32"/>
      <c r="R18" s="32"/>
      <c r="S18" s="32"/>
      <c r="T18" s="32"/>
      <c r="U18" s="32"/>
      <c r="V18" s="32"/>
      <c r="W18" s="32"/>
    </row>
    <row r="19" spans="1:23">
      <c r="A19" s="68" t="s">
        <v>2</v>
      </c>
      <c r="B19" s="75">
        <v>210</v>
      </c>
      <c r="C19" s="35"/>
      <c r="D19" s="35"/>
      <c r="E19" s="35"/>
      <c r="F19" s="41"/>
      <c r="H19" s="33"/>
      <c r="O19" s="32"/>
      <c r="P19" s="32"/>
      <c r="Q19" s="32"/>
      <c r="R19" s="32"/>
      <c r="S19" s="32"/>
      <c r="T19" s="32"/>
      <c r="U19" s="32"/>
      <c r="V19" s="32"/>
      <c r="W19" s="32"/>
    </row>
    <row r="20" spans="1:23">
      <c r="A20" s="42"/>
      <c r="B20" s="36"/>
      <c r="C20" s="35"/>
      <c r="D20" s="35"/>
      <c r="E20" s="35"/>
      <c r="F20" s="41"/>
      <c r="O20" s="32"/>
      <c r="P20" s="32"/>
      <c r="Q20" s="32"/>
      <c r="R20" s="32"/>
      <c r="S20" s="32"/>
      <c r="T20" s="32"/>
      <c r="U20" s="32"/>
      <c r="V20" s="32"/>
      <c r="W20" s="32"/>
    </row>
    <row r="21" spans="1:23">
      <c r="A21" s="40" t="s">
        <v>11</v>
      </c>
      <c r="B21" s="37"/>
      <c r="C21" s="35"/>
      <c r="D21" s="35"/>
      <c r="E21" s="35"/>
      <c r="F21" s="41"/>
      <c r="O21" s="32"/>
      <c r="P21" s="32"/>
      <c r="Q21" s="32"/>
      <c r="R21" s="32"/>
      <c r="S21" s="32"/>
      <c r="T21" s="32"/>
      <c r="U21" s="32"/>
      <c r="V21" s="32"/>
      <c r="W21" s="32"/>
    </row>
    <row r="22" spans="1:23">
      <c r="A22" s="67" t="s">
        <v>29</v>
      </c>
      <c r="B22" s="74">
        <v>15</v>
      </c>
      <c r="C22" s="35" t="s">
        <v>30</v>
      </c>
      <c r="D22" s="35"/>
      <c r="E22" s="35"/>
      <c r="F22" s="41"/>
      <c r="O22" s="32"/>
      <c r="P22" s="32"/>
      <c r="Q22" s="32"/>
      <c r="R22" s="32"/>
      <c r="S22" s="32"/>
      <c r="T22" s="32"/>
      <c r="U22" s="32"/>
      <c r="V22" s="32"/>
      <c r="W22" s="32"/>
    </row>
    <row r="23" spans="1:23">
      <c r="A23" s="67" t="s">
        <v>52</v>
      </c>
      <c r="B23" s="74">
        <v>10</v>
      </c>
      <c r="C23" s="35" t="s">
        <v>30</v>
      </c>
      <c r="D23" s="35"/>
      <c r="E23" s="35"/>
      <c r="F23" s="41"/>
      <c r="O23" s="32"/>
      <c r="P23" s="32"/>
      <c r="Q23" s="32"/>
      <c r="R23" s="32"/>
      <c r="S23" s="32"/>
      <c r="T23" s="32"/>
      <c r="U23" s="32"/>
      <c r="V23" s="32"/>
      <c r="W23" s="32"/>
    </row>
    <row r="24" spans="1:23">
      <c r="A24" s="68" t="s">
        <v>31</v>
      </c>
      <c r="B24" s="75">
        <v>3</v>
      </c>
      <c r="C24" s="35"/>
      <c r="D24" s="35"/>
      <c r="E24" s="35"/>
      <c r="F24" s="41"/>
      <c r="O24" s="32"/>
      <c r="P24" s="32"/>
      <c r="Q24" s="32"/>
      <c r="R24" s="32"/>
      <c r="S24" s="32"/>
      <c r="T24" s="32"/>
      <c r="U24" s="32"/>
      <c r="V24" s="32"/>
      <c r="W24" s="32"/>
    </row>
    <row r="25" spans="1:23">
      <c r="A25" s="43" t="s">
        <v>59</v>
      </c>
      <c r="B25" s="14">
        <f>(B17*B18*B19)+(52-B24)*(B22+B23)</f>
        <v>13825</v>
      </c>
      <c r="C25" s="15" t="s">
        <v>30</v>
      </c>
      <c r="D25" s="9"/>
      <c r="E25" s="9"/>
      <c r="F25" s="44"/>
      <c r="O25" s="32"/>
      <c r="P25" s="32"/>
      <c r="Q25" s="32"/>
      <c r="R25" s="32"/>
      <c r="S25" s="32"/>
      <c r="T25" s="32"/>
      <c r="U25" s="32"/>
      <c r="V25" s="32"/>
      <c r="W25" s="32"/>
    </row>
    <row r="26" spans="1:23" ht="15" thickBot="1">
      <c r="A26" s="45"/>
      <c r="B26" s="46"/>
      <c r="C26" s="46"/>
      <c r="D26" s="46"/>
      <c r="E26" s="46"/>
      <c r="F26" s="47"/>
      <c r="O26" s="32"/>
      <c r="P26" s="32"/>
      <c r="Q26" s="32"/>
      <c r="R26" s="32"/>
      <c r="S26" s="32"/>
      <c r="T26" s="32"/>
      <c r="U26" s="32"/>
      <c r="V26" s="32"/>
      <c r="W26" s="32"/>
    </row>
    <row r="27" spans="1:23" ht="15" thickBot="1">
      <c r="A27" s="32"/>
      <c r="B27" s="32"/>
      <c r="C27" s="32"/>
      <c r="D27" s="32"/>
      <c r="E27" s="32"/>
      <c r="F27" s="32"/>
      <c r="O27" s="32"/>
      <c r="P27" s="32"/>
      <c r="Q27" s="32"/>
      <c r="R27" s="32"/>
      <c r="S27" s="32"/>
      <c r="T27" s="32"/>
      <c r="U27" s="32"/>
      <c r="V27" s="32"/>
      <c r="W27" s="32"/>
    </row>
    <row r="28" spans="1:23" s="90" customFormat="1">
      <c r="A28" s="111" t="s">
        <v>39</v>
      </c>
      <c r="B28" s="112"/>
      <c r="C28" s="112"/>
      <c r="D28" s="112"/>
      <c r="E28" s="112"/>
      <c r="F28" s="113"/>
      <c r="G28" s="32"/>
      <c r="H28" s="32"/>
      <c r="I28" s="32"/>
      <c r="J28" s="32"/>
      <c r="K28" s="32"/>
      <c r="L28" s="32"/>
      <c r="M28" s="32"/>
      <c r="N28" s="32"/>
      <c r="O28" s="32"/>
      <c r="P28" s="32"/>
      <c r="Q28" s="32"/>
      <c r="R28" s="32"/>
      <c r="S28" s="32"/>
      <c r="T28" s="32"/>
      <c r="U28" s="32"/>
      <c r="V28" s="32"/>
      <c r="W28" s="32"/>
    </row>
    <row r="29" spans="1:23" ht="15.75" customHeight="1">
      <c r="A29" s="114"/>
      <c r="B29" s="115"/>
      <c r="C29" s="115"/>
      <c r="D29" s="115"/>
      <c r="E29" s="115"/>
      <c r="F29" s="116"/>
      <c r="O29" s="32"/>
      <c r="P29" s="32"/>
      <c r="Q29" s="32"/>
      <c r="R29" s="32"/>
      <c r="S29" s="32"/>
      <c r="T29" s="32"/>
      <c r="U29" s="32"/>
      <c r="V29" s="32"/>
      <c r="W29" s="32"/>
    </row>
    <row r="30" spans="1:23" ht="15" customHeight="1">
      <c r="A30" s="48" t="s">
        <v>44</v>
      </c>
      <c r="B30" s="78" t="s">
        <v>49</v>
      </c>
      <c r="C30" s="35"/>
      <c r="D30" s="5" t="s">
        <v>48</v>
      </c>
      <c r="E30" s="79" t="s">
        <v>49</v>
      </c>
      <c r="F30" s="49"/>
      <c r="O30" s="32"/>
      <c r="P30" s="32"/>
      <c r="Q30" s="32"/>
      <c r="R30" s="32"/>
      <c r="S30" s="32"/>
      <c r="T30" s="32"/>
      <c r="U30" s="32"/>
      <c r="V30" s="32"/>
      <c r="W30" s="32"/>
    </row>
    <row r="31" spans="1:23">
      <c r="A31" s="67" t="s">
        <v>45</v>
      </c>
      <c r="B31" s="80">
        <v>15000</v>
      </c>
      <c r="C31" s="41" t="s">
        <v>49</v>
      </c>
      <c r="D31" s="67" t="s">
        <v>46</v>
      </c>
      <c r="E31" s="80">
        <v>21000</v>
      </c>
      <c r="F31" s="41" t="s">
        <v>49</v>
      </c>
      <c r="O31" s="32"/>
      <c r="P31" s="32"/>
      <c r="Q31" s="32"/>
      <c r="R31" s="32"/>
      <c r="S31" s="32"/>
      <c r="T31" s="32"/>
      <c r="U31" s="32"/>
      <c r="V31" s="32"/>
      <c r="W31" s="32"/>
    </row>
    <row r="32" spans="1:23">
      <c r="A32" s="67" t="s">
        <v>40</v>
      </c>
      <c r="B32" s="80">
        <v>0</v>
      </c>
      <c r="C32" s="41" t="s">
        <v>49</v>
      </c>
      <c r="D32" s="67" t="s">
        <v>41</v>
      </c>
      <c r="E32" s="80">
        <v>7000</v>
      </c>
      <c r="F32" s="41" t="s">
        <v>49</v>
      </c>
      <c r="O32" s="32"/>
      <c r="P32" s="32"/>
      <c r="Q32" s="32"/>
      <c r="R32" s="32"/>
      <c r="S32" s="32"/>
      <c r="T32" s="32"/>
      <c r="U32" s="32"/>
      <c r="V32" s="32"/>
      <c r="W32" s="32"/>
    </row>
    <row r="33" spans="1:23">
      <c r="A33" s="68" t="s">
        <v>47</v>
      </c>
      <c r="B33" s="81">
        <v>300</v>
      </c>
      <c r="C33" s="41" t="s">
        <v>49</v>
      </c>
      <c r="D33" s="67" t="s">
        <v>47</v>
      </c>
      <c r="E33" s="80">
        <v>50</v>
      </c>
      <c r="F33" s="41" t="s">
        <v>49</v>
      </c>
      <c r="O33" s="32"/>
      <c r="P33" s="32"/>
      <c r="Q33" s="32"/>
      <c r="R33" s="32"/>
      <c r="S33" s="32"/>
      <c r="T33" s="32"/>
      <c r="U33" s="32"/>
      <c r="V33" s="32"/>
      <c r="W33" s="32"/>
    </row>
    <row r="34" spans="1:23">
      <c r="A34" s="42"/>
      <c r="B34" s="35"/>
      <c r="C34" s="35"/>
      <c r="D34" s="67" t="s">
        <v>42</v>
      </c>
      <c r="E34" s="80">
        <v>1000</v>
      </c>
      <c r="F34" s="41" t="s">
        <v>49</v>
      </c>
      <c r="O34" s="32"/>
      <c r="P34" s="32"/>
      <c r="Q34" s="32"/>
      <c r="R34" s="32"/>
      <c r="S34" s="32"/>
      <c r="T34" s="32"/>
      <c r="U34" s="32"/>
      <c r="V34" s="32"/>
      <c r="W34" s="32"/>
    </row>
    <row r="35" spans="1:23">
      <c r="A35" s="67" t="s">
        <v>50</v>
      </c>
      <c r="B35" s="82">
        <f>B31-B32+B33+B34</f>
        <v>15300</v>
      </c>
      <c r="C35" s="41" t="s">
        <v>49</v>
      </c>
      <c r="D35" s="67" t="s">
        <v>50</v>
      </c>
      <c r="E35" s="82">
        <f>E31-E32+E33+E34</f>
        <v>15050</v>
      </c>
      <c r="F35" s="41" t="s">
        <v>49</v>
      </c>
      <c r="O35" s="32"/>
      <c r="P35" s="32"/>
      <c r="Q35" s="32"/>
      <c r="R35" s="32"/>
      <c r="S35" s="32"/>
      <c r="T35" s="32"/>
      <c r="U35" s="32"/>
      <c r="V35" s="32"/>
      <c r="W35" s="32"/>
    </row>
    <row r="36" spans="1:23">
      <c r="A36" s="68" t="s">
        <v>73</v>
      </c>
      <c r="B36" s="81">
        <v>400</v>
      </c>
      <c r="C36" s="41" t="s">
        <v>7</v>
      </c>
      <c r="D36" s="91" t="s">
        <v>74</v>
      </c>
      <c r="E36" s="80">
        <v>370</v>
      </c>
      <c r="F36" s="41" t="s">
        <v>7</v>
      </c>
      <c r="O36" s="32"/>
      <c r="P36" s="32"/>
      <c r="Q36" s="32"/>
      <c r="R36" s="32"/>
      <c r="S36" s="32"/>
      <c r="T36" s="32"/>
      <c r="U36" s="32"/>
      <c r="V36" s="32"/>
      <c r="W36" s="32"/>
    </row>
    <row r="37" spans="1:23">
      <c r="A37" s="68" t="s">
        <v>43</v>
      </c>
      <c r="B37" s="81">
        <v>300</v>
      </c>
      <c r="C37" s="41" t="s">
        <v>7</v>
      </c>
      <c r="D37" s="67" t="s">
        <v>9</v>
      </c>
      <c r="E37" s="80">
        <v>20</v>
      </c>
      <c r="F37" s="41" t="s">
        <v>8</v>
      </c>
      <c r="O37" s="32"/>
      <c r="P37" s="32"/>
      <c r="Q37" s="32"/>
      <c r="R37" s="32"/>
      <c r="S37" s="32"/>
      <c r="T37" s="32"/>
      <c r="U37" s="32"/>
      <c r="V37" s="32"/>
      <c r="W37" s="32"/>
    </row>
    <row r="38" spans="1:23">
      <c r="A38" s="42"/>
      <c r="B38" s="35"/>
      <c r="C38" s="35"/>
      <c r="D38" s="67" t="s">
        <v>5</v>
      </c>
      <c r="E38" s="80">
        <v>80</v>
      </c>
      <c r="F38" s="41" t="s">
        <v>8</v>
      </c>
      <c r="O38" s="32"/>
      <c r="P38" s="32"/>
      <c r="Q38" s="32"/>
      <c r="R38" s="32"/>
      <c r="S38" s="32"/>
      <c r="T38" s="32"/>
      <c r="U38" s="32"/>
      <c r="V38" s="32"/>
      <c r="W38" s="32"/>
    </row>
    <row r="39" spans="1:23" ht="15" thickBot="1">
      <c r="A39" s="45" t="s">
        <v>60</v>
      </c>
      <c r="B39" s="57">
        <f>B31*VLOOKUP($B$12,Val_Résiduelle,3,FALSE)</f>
        <v>5709.9697885196374</v>
      </c>
      <c r="C39" s="46"/>
      <c r="D39" s="46"/>
      <c r="E39" s="57">
        <f>(E31-E32)*VLOOKUP($B$12,Val_Résiduelle,4,FALSE)</f>
        <v>6020</v>
      </c>
      <c r="F39" s="47"/>
      <c r="O39" s="32"/>
      <c r="P39" s="32"/>
      <c r="Q39" s="32"/>
      <c r="R39" s="32"/>
      <c r="S39" s="32"/>
      <c r="T39" s="32"/>
      <c r="U39" s="32"/>
      <c r="V39" s="32"/>
      <c r="W39" s="32"/>
    </row>
    <row r="40" spans="1:23" ht="15" thickBot="1">
      <c r="A40" s="32"/>
      <c r="B40" s="32"/>
      <c r="C40" s="32"/>
      <c r="D40" s="32"/>
      <c r="E40" s="32"/>
      <c r="F40" s="32"/>
      <c r="O40" s="32"/>
      <c r="P40" s="32"/>
      <c r="Q40" s="32"/>
      <c r="R40" s="32"/>
      <c r="S40" s="32"/>
      <c r="T40" s="32"/>
      <c r="U40" s="32"/>
      <c r="V40" s="32"/>
      <c r="W40" s="32"/>
    </row>
    <row r="41" spans="1:23" s="90" customFormat="1">
      <c r="A41" s="50" t="s">
        <v>57</v>
      </c>
      <c r="B41" s="38"/>
      <c r="C41" s="38"/>
      <c r="D41" s="38"/>
      <c r="E41" s="38"/>
      <c r="F41" s="39"/>
      <c r="G41" s="32"/>
      <c r="H41" s="32"/>
      <c r="I41" s="32"/>
      <c r="J41" s="32"/>
      <c r="K41" s="32"/>
      <c r="L41" s="32"/>
      <c r="M41" s="32"/>
      <c r="N41" s="32"/>
      <c r="O41" s="32"/>
      <c r="P41" s="32"/>
      <c r="Q41" s="32"/>
      <c r="R41" s="32"/>
      <c r="S41" s="32"/>
      <c r="T41" s="32"/>
      <c r="U41" s="32"/>
      <c r="V41" s="32"/>
      <c r="W41" s="32"/>
    </row>
    <row r="42" spans="1:23">
      <c r="A42" s="42"/>
      <c r="B42" s="35"/>
      <c r="C42" s="35"/>
      <c r="D42" s="35"/>
      <c r="E42" s="35"/>
      <c r="F42" s="41"/>
      <c r="I42" s="96"/>
      <c r="O42" s="32"/>
      <c r="P42" s="32"/>
      <c r="Q42" s="32"/>
      <c r="R42" s="32"/>
      <c r="S42" s="32"/>
      <c r="T42" s="32"/>
      <c r="U42" s="32"/>
      <c r="V42" s="32"/>
      <c r="W42" s="32"/>
    </row>
    <row r="43" spans="1:23">
      <c r="A43" s="42"/>
      <c r="B43" s="69" t="s">
        <v>53</v>
      </c>
      <c r="C43" s="35"/>
      <c r="D43" s="35"/>
      <c r="E43" s="71" t="s">
        <v>54</v>
      </c>
      <c r="F43" s="41"/>
      <c r="I43" s="92"/>
      <c r="O43" s="32"/>
      <c r="P43" s="32"/>
      <c r="Q43" s="32"/>
      <c r="R43" s="32"/>
      <c r="S43" s="32"/>
      <c r="T43" s="32"/>
      <c r="U43" s="32"/>
      <c r="V43" s="32"/>
      <c r="W43" s="32"/>
    </row>
    <row r="44" spans="1:23" s="4" customFormat="1" ht="22.95" customHeight="1">
      <c r="A44" s="42"/>
      <c r="B44" s="70">
        <f>B31+B32+B33+(B12*(B37+B36+E11))-B39</f>
        <v>18970.730211480361</v>
      </c>
      <c r="C44" s="35"/>
      <c r="D44" s="36"/>
      <c r="E44" s="72">
        <f>E35+(B12*(E8+E36+(12*(E37+E38))))-E39</f>
        <v>16381.3822</v>
      </c>
      <c r="F44" s="41"/>
      <c r="G44" s="34"/>
      <c r="H44" s="34"/>
      <c r="I44" s="97"/>
      <c r="J44" s="34"/>
      <c r="K44" s="34"/>
      <c r="L44" s="34"/>
      <c r="M44" s="34"/>
      <c r="N44" s="34"/>
      <c r="O44" s="34"/>
      <c r="P44" s="34"/>
      <c r="Q44" s="34"/>
      <c r="R44" s="34"/>
      <c r="S44" s="34"/>
      <c r="T44" s="34"/>
      <c r="U44" s="34"/>
      <c r="V44" s="34"/>
      <c r="W44" s="34"/>
    </row>
    <row r="45" spans="1:23">
      <c r="A45" s="42"/>
      <c r="B45" s="94">
        <f>B44/(B25*B12)</f>
        <v>0.34305117923110962</v>
      </c>
      <c r="C45" s="35" t="s">
        <v>13</v>
      </c>
      <c r="D45" s="98"/>
      <c r="E45" s="94">
        <f>E44/(B25*B12)</f>
        <v>0.29622752622061482</v>
      </c>
      <c r="F45" s="41" t="s">
        <v>13</v>
      </c>
      <c r="J45" s="93"/>
      <c r="O45" s="32"/>
      <c r="P45" s="32"/>
      <c r="Q45" s="32"/>
      <c r="R45" s="32"/>
      <c r="S45" s="32"/>
      <c r="T45" s="32"/>
      <c r="U45" s="32"/>
      <c r="V45" s="32"/>
      <c r="W45" s="32"/>
    </row>
    <row r="46" spans="1:23" ht="21" customHeight="1">
      <c r="A46" s="42"/>
      <c r="B46" s="35"/>
      <c r="C46" s="35"/>
      <c r="D46" s="95"/>
      <c r="E46" s="76" t="str">
        <f>IF((B44-E44)&gt;0,"Votre gain :","")</f>
        <v>Votre gain :</v>
      </c>
      <c r="F46" s="77">
        <f>IF((B44-E44)&gt;0,B44-E44,"")</f>
        <v>2589.3480114803606</v>
      </c>
      <c r="I46" s="96"/>
      <c r="O46" s="32"/>
      <c r="P46" s="32"/>
      <c r="Q46" s="32"/>
      <c r="R46" s="32"/>
      <c r="S46" s="32"/>
      <c r="T46" s="32"/>
      <c r="U46" s="32"/>
      <c r="V46" s="32"/>
      <c r="W46" s="32"/>
    </row>
    <row r="47" spans="1:23" ht="48.6" customHeight="1">
      <c r="A47" s="51"/>
      <c r="B47" s="101" t="str">
        <f>IF(E44/B44&gt;1.05,"Les hypothèses retenues ne permettent pas de rentabiliser financièrement le véhicule électrique. Appliquez les conseils d'écoconduite sur votre véhicule thermique.
Passez au VE pour le confort et diminuer la pollution atmosphérique...","")</f>
        <v/>
      </c>
      <c r="C47" s="101"/>
      <c r="D47" s="101"/>
      <c r="E47" s="101"/>
      <c r="F47" s="102"/>
      <c r="I47" s="96"/>
      <c r="O47" s="32"/>
      <c r="P47" s="32"/>
      <c r="Q47" s="32"/>
      <c r="R47" s="32"/>
      <c r="S47" s="32"/>
      <c r="T47" s="32"/>
      <c r="U47" s="32"/>
      <c r="V47" s="32"/>
      <c r="W47" s="32"/>
    </row>
    <row r="48" spans="1:23" ht="39.6" customHeight="1">
      <c r="A48" s="52" t="s">
        <v>51</v>
      </c>
      <c r="B48" s="101" t="str">
        <f>IF(AND(E44/B44&lt;=1.05,E44/B44&gt;=0.95),"Le coût complet des deux véhicules s'équilibre. Passer à l'électricité est un choix personnel,… de société.","")</f>
        <v/>
      </c>
      <c r="C48" s="101"/>
      <c r="D48" s="101"/>
      <c r="E48" s="101"/>
      <c r="F48" s="102"/>
      <c r="O48" s="32"/>
      <c r="P48" s="32"/>
      <c r="Q48" s="32"/>
      <c r="R48" s="32"/>
      <c r="S48" s="32"/>
      <c r="T48" s="32"/>
      <c r="U48" s="32"/>
      <c r="V48" s="32"/>
      <c r="W48" s="32"/>
    </row>
    <row r="49" spans="1:23" ht="45" customHeight="1" thickBot="1">
      <c r="A49" s="53" t="s">
        <v>68</v>
      </c>
      <c r="B49" s="103" t="str">
        <f>IF(E44/B44&lt;0.95,"Vous êtes Electro-compatible. Vous pouvez sérieusement étudier l'acquisition d'un véhicule électrique !","")</f>
        <v>Vous êtes Electro-compatible. Vous pouvez sérieusement étudier l'acquisition d'un véhicule électrique !</v>
      </c>
      <c r="C49" s="103"/>
      <c r="D49" s="103"/>
      <c r="E49" s="103"/>
      <c r="F49" s="104"/>
      <c r="O49" s="32"/>
      <c r="P49" s="32"/>
      <c r="Q49" s="32"/>
      <c r="R49" s="32"/>
      <c r="S49" s="32"/>
      <c r="T49" s="32"/>
      <c r="U49" s="32"/>
      <c r="V49" s="32"/>
      <c r="W49" s="32"/>
    </row>
    <row r="50" spans="1:23" s="90" customFormat="1">
      <c r="A50" s="32"/>
      <c r="B50" s="32"/>
      <c r="C50" s="32"/>
      <c r="D50" s="32"/>
      <c r="E50" s="32"/>
      <c r="F50" s="32"/>
      <c r="G50" s="32"/>
      <c r="H50" s="32"/>
      <c r="I50" s="32"/>
      <c r="J50" s="32"/>
      <c r="K50" s="32"/>
      <c r="L50" s="32"/>
      <c r="M50" s="32"/>
      <c r="N50" s="32"/>
      <c r="O50" s="32"/>
      <c r="P50" s="32"/>
      <c r="Q50" s="32"/>
      <c r="R50" s="32"/>
      <c r="S50" s="32"/>
      <c r="T50" s="32"/>
      <c r="U50" s="32"/>
      <c r="V50" s="32"/>
      <c r="W50" s="32"/>
    </row>
    <row r="51" spans="1:23" s="90" customFormat="1">
      <c r="A51" s="32"/>
      <c r="B51" s="32"/>
      <c r="C51" s="32"/>
      <c r="D51" s="32"/>
      <c r="E51" s="32"/>
      <c r="F51" s="32"/>
      <c r="G51" s="32"/>
      <c r="H51" s="32"/>
      <c r="I51" s="32"/>
      <c r="J51" s="32"/>
      <c r="K51" s="32"/>
      <c r="L51" s="32"/>
      <c r="M51" s="32"/>
      <c r="N51" s="32"/>
      <c r="O51" s="32"/>
      <c r="P51" s="32"/>
      <c r="Q51" s="32"/>
      <c r="R51" s="32"/>
      <c r="S51" s="32"/>
      <c r="T51" s="32"/>
      <c r="U51" s="32"/>
      <c r="V51" s="32"/>
      <c r="W51" s="32"/>
    </row>
    <row r="52" spans="1:23" s="90" customFormat="1">
      <c r="A52" s="32"/>
      <c r="B52" s="32"/>
      <c r="C52" s="32"/>
      <c r="D52" s="32"/>
      <c r="E52" s="32"/>
      <c r="F52" s="32"/>
      <c r="G52" s="32"/>
      <c r="H52" s="32"/>
      <c r="I52" s="32"/>
      <c r="J52" s="32"/>
      <c r="K52" s="32"/>
      <c r="L52" s="32"/>
      <c r="M52" s="32"/>
      <c r="N52" s="32"/>
      <c r="O52" s="32"/>
      <c r="P52" s="32"/>
      <c r="Q52" s="32"/>
      <c r="R52" s="32"/>
      <c r="S52" s="32"/>
      <c r="T52" s="32"/>
      <c r="U52" s="32"/>
      <c r="V52" s="32"/>
      <c r="W52" s="32"/>
    </row>
    <row r="53" spans="1:23" s="90" customFormat="1">
      <c r="A53" s="32"/>
      <c r="B53" s="32"/>
      <c r="C53" s="32"/>
      <c r="D53" s="32"/>
      <c r="E53" s="32"/>
      <c r="F53" s="32"/>
      <c r="G53" s="32"/>
      <c r="H53" s="32"/>
      <c r="I53" s="32"/>
      <c r="J53" s="32"/>
      <c r="K53" s="32"/>
      <c r="L53" s="32"/>
      <c r="M53" s="32"/>
      <c r="N53" s="32"/>
      <c r="O53" s="32"/>
      <c r="P53" s="32"/>
      <c r="Q53" s="32"/>
      <c r="R53" s="32"/>
      <c r="S53" s="32"/>
      <c r="T53" s="32"/>
      <c r="U53" s="32"/>
      <c r="V53" s="32"/>
      <c r="W53" s="32"/>
    </row>
    <row r="54" spans="1:23" s="90" customFormat="1">
      <c r="A54" s="32"/>
      <c r="B54" s="32"/>
      <c r="C54" s="32"/>
      <c r="D54" s="32"/>
      <c r="E54" s="32"/>
      <c r="F54" s="32"/>
      <c r="G54" s="32"/>
      <c r="H54" s="32"/>
      <c r="I54" s="32"/>
      <c r="J54" s="32"/>
      <c r="K54" s="32"/>
      <c r="L54" s="32"/>
      <c r="M54" s="32"/>
      <c r="N54" s="32"/>
      <c r="O54" s="32"/>
      <c r="P54" s="32"/>
      <c r="Q54" s="32"/>
      <c r="R54" s="32"/>
      <c r="S54" s="32"/>
      <c r="T54" s="32"/>
      <c r="U54" s="32"/>
      <c r="V54" s="32"/>
      <c r="W54" s="32"/>
    </row>
    <row r="55" spans="1:23" s="90" customFormat="1">
      <c r="A55" s="32"/>
      <c r="B55" s="32"/>
      <c r="C55" s="32"/>
      <c r="D55" s="32"/>
      <c r="E55" s="32"/>
      <c r="F55" s="32"/>
      <c r="G55" s="32"/>
      <c r="H55" s="32"/>
      <c r="I55" s="32"/>
      <c r="J55" s="32"/>
      <c r="K55" s="32"/>
      <c r="L55" s="32"/>
      <c r="M55" s="32"/>
      <c r="N55" s="32"/>
      <c r="O55" s="32"/>
      <c r="P55" s="32"/>
      <c r="Q55" s="32"/>
      <c r="R55" s="32"/>
      <c r="S55" s="32"/>
      <c r="T55" s="32"/>
      <c r="U55" s="32"/>
      <c r="V55" s="32"/>
      <c r="W55" s="32"/>
    </row>
    <row r="56" spans="1:23" s="90" customFormat="1">
      <c r="A56" s="32"/>
      <c r="B56" s="32"/>
      <c r="C56" s="32"/>
      <c r="D56" s="32"/>
      <c r="E56" s="32"/>
      <c r="F56" s="32"/>
      <c r="G56" s="32"/>
      <c r="H56" s="32"/>
      <c r="I56" s="32"/>
      <c r="J56" s="32"/>
      <c r="K56" s="32"/>
      <c r="L56" s="32"/>
      <c r="M56" s="32"/>
      <c r="N56" s="32"/>
      <c r="O56" s="32"/>
      <c r="P56" s="32"/>
      <c r="Q56" s="32"/>
      <c r="R56" s="32"/>
      <c r="S56" s="32"/>
      <c r="T56" s="32"/>
      <c r="U56" s="32"/>
      <c r="V56" s="32"/>
      <c r="W56" s="32"/>
    </row>
    <row r="57" spans="1:23" s="90" customFormat="1">
      <c r="A57" s="32"/>
      <c r="B57" s="32"/>
      <c r="C57" s="32"/>
      <c r="D57" s="32"/>
      <c r="E57" s="32"/>
      <c r="F57" s="32"/>
      <c r="G57" s="32"/>
      <c r="H57" s="32"/>
      <c r="I57" s="32"/>
      <c r="J57" s="32"/>
      <c r="K57" s="32"/>
      <c r="L57" s="32"/>
      <c r="M57" s="32"/>
      <c r="N57" s="32"/>
      <c r="O57" s="32"/>
      <c r="P57" s="32"/>
      <c r="Q57" s="32"/>
      <c r="R57" s="32"/>
      <c r="S57" s="32"/>
      <c r="T57" s="32"/>
      <c r="U57" s="32"/>
      <c r="V57" s="32"/>
      <c r="W57" s="32"/>
    </row>
    <row r="58" spans="1:23" s="90" customFormat="1">
      <c r="A58" s="32"/>
      <c r="B58" s="32"/>
      <c r="C58" s="32"/>
      <c r="D58" s="32"/>
      <c r="E58" s="32"/>
      <c r="F58" s="32"/>
      <c r="G58" s="32"/>
      <c r="H58" s="32"/>
      <c r="I58" s="32"/>
      <c r="J58" s="32"/>
      <c r="K58" s="32"/>
      <c r="L58" s="32"/>
      <c r="M58" s="32"/>
      <c r="N58" s="32"/>
      <c r="O58" s="32"/>
      <c r="P58" s="32"/>
      <c r="Q58" s="32"/>
      <c r="R58" s="32"/>
      <c r="S58" s="32"/>
      <c r="T58" s="32"/>
      <c r="U58" s="32"/>
      <c r="V58" s="32"/>
      <c r="W58" s="32"/>
    </row>
    <row r="59" spans="1:23" s="90" customFormat="1">
      <c r="A59" s="32"/>
      <c r="B59" s="32"/>
      <c r="C59" s="32"/>
      <c r="D59" s="32"/>
      <c r="E59" s="32"/>
      <c r="F59" s="32"/>
      <c r="G59" s="32"/>
      <c r="H59" s="32"/>
      <c r="I59" s="32"/>
      <c r="J59" s="32"/>
      <c r="K59" s="32"/>
      <c r="L59" s="32"/>
      <c r="M59" s="32"/>
      <c r="N59" s="32"/>
      <c r="O59" s="32"/>
      <c r="P59" s="32"/>
      <c r="Q59" s="32"/>
      <c r="R59" s="32"/>
      <c r="S59" s="32"/>
      <c r="T59" s="32"/>
      <c r="U59" s="32"/>
      <c r="V59" s="32"/>
      <c r="W59" s="32"/>
    </row>
    <row r="60" spans="1:23" s="90" customFormat="1">
      <c r="A60" s="32"/>
      <c r="B60" s="32"/>
      <c r="C60" s="32"/>
      <c r="D60" s="32"/>
      <c r="E60" s="32"/>
      <c r="F60" s="32"/>
      <c r="G60" s="32"/>
      <c r="H60" s="32"/>
      <c r="I60" s="32"/>
      <c r="J60" s="32"/>
      <c r="K60" s="32"/>
      <c r="L60" s="32"/>
      <c r="M60" s="32"/>
      <c r="N60" s="32"/>
      <c r="O60" s="32"/>
      <c r="P60" s="32"/>
      <c r="Q60" s="32"/>
      <c r="R60" s="32"/>
      <c r="S60" s="32"/>
      <c r="T60" s="32"/>
      <c r="U60" s="32"/>
      <c r="V60" s="32"/>
      <c r="W60" s="32"/>
    </row>
    <row r="61" spans="1:23" s="90" customFormat="1">
      <c r="A61" s="32"/>
      <c r="B61" s="32"/>
      <c r="C61" s="32"/>
      <c r="D61" s="32"/>
      <c r="E61" s="32"/>
      <c r="F61" s="32"/>
      <c r="G61" s="32"/>
      <c r="H61" s="32"/>
      <c r="I61" s="32"/>
      <c r="J61" s="32"/>
      <c r="K61" s="32"/>
      <c r="L61" s="32"/>
      <c r="M61" s="32"/>
      <c r="N61" s="32"/>
      <c r="O61" s="32"/>
      <c r="P61" s="32"/>
      <c r="Q61" s="32"/>
      <c r="R61" s="32"/>
      <c r="S61" s="32"/>
      <c r="T61" s="32"/>
      <c r="U61" s="32"/>
      <c r="V61" s="32"/>
      <c r="W61" s="32"/>
    </row>
    <row r="62" spans="1:23" s="90" customFormat="1">
      <c r="A62" s="32"/>
      <c r="B62" s="32"/>
      <c r="C62" s="32"/>
      <c r="D62" s="32"/>
      <c r="E62" s="32"/>
      <c r="F62" s="32"/>
      <c r="G62" s="32"/>
      <c r="H62" s="32"/>
      <c r="I62" s="32"/>
      <c r="J62" s="32"/>
      <c r="K62" s="32"/>
      <c r="L62" s="32"/>
      <c r="M62" s="32"/>
      <c r="N62" s="32"/>
      <c r="O62" s="32"/>
      <c r="P62" s="32"/>
      <c r="Q62" s="32"/>
      <c r="R62" s="32"/>
      <c r="S62" s="32"/>
      <c r="T62" s="32"/>
      <c r="U62" s="32"/>
      <c r="V62" s="32"/>
      <c r="W62" s="32"/>
    </row>
    <row r="63" spans="1:23" s="90" customFormat="1">
      <c r="A63" s="32"/>
      <c r="B63" s="32"/>
      <c r="C63" s="32"/>
      <c r="D63" s="32"/>
      <c r="E63" s="32"/>
      <c r="F63" s="32"/>
      <c r="G63" s="32"/>
      <c r="H63" s="32"/>
      <c r="I63" s="32"/>
      <c r="J63" s="32"/>
      <c r="K63" s="32"/>
      <c r="L63" s="32"/>
      <c r="M63" s="32"/>
      <c r="N63" s="32"/>
      <c r="O63" s="32"/>
      <c r="P63" s="32"/>
      <c r="Q63" s="32"/>
      <c r="R63" s="32"/>
      <c r="S63" s="32"/>
      <c r="T63" s="32"/>
      <c r="U63" s="32"/>
      <c r="V63" s="32"/>
      <c r="W63" s="32"/>
    </row>
    <row r="64" spans="1:23" s="90" customFormat="1">
      <c r="A64" s="32"/>
      <c r="B64" s="32"/>
      <c r="C64" s="32"/>
      <c r="D64" s="32"/>
      <c r="E64" s="32"/>
      <c r="F64" s="32"/>
      <c r="G64" s="32"/>
      <c r="H64" s="32"/>
      <c r="I64" s="32"/>
      <c r="J64" s="32"/>
      <c r="K64" s="32"/>
      <c r="L64" s="32"/>
      <c r="M64" s="32"/>
      <c r="N64" s="32"/>
      <c r="O64" s="32"/>
      <c r="P64" s="32"/>
      <c r="Q64" s="32"/>
      <c r="R64" s="32"/>
      <c r="S64" s="32"/>
      <c r="T64" s="32"/>
      <c r="U64" s="32"/>
      <c r="V64" s="32"/>
      <c r="W64" s="32"/>
    </row>
    <row r="65" spans="1:23" s="90" customFormat="1">
      <c r="A65" s="32"/>
      <c r="B65" s="32"/>
      <c r="C65" s="32"/>
      <c r="D65" s="32"/>
      <c r="E65" s="32"/>
      <c r="F65" s="32"/>
      <c r="G65" s="32"/>
      <c r="H65" s="32"/>
      <c r="I65" s="32"/>
      <c r="J65" s="32"/>
      <c r="K65" s="32"/>
      <c r="L65" s="32"/>
      <c r="M65" s="32"/>
      <c r="N65" s="32"/>
      <c r="O65" s="32"/>
      <c r="P65" s="32"/>
      <c r="Q65" s="32"/>
      <c r="R65" s="32"/>
      <c r="S65" s="32"/>
      <c r="T65" s="32"/>
      <c r="U65" s="32"/>
      <c r="V65" s="32"/>
      <c r="W65" s="32"/>
    </row>
    <row r="66" spans="1:23" s="90" customFormat="1">
      <c r="A66" s="32"/>
      <c r="B66" s="32"/>
      <c r="C66" s="32"/>
      <c r="D66" s="32"/>
      <c r="E66" s="32"/>
      <c r="F66" s="32"/>
      <c r="G66" s="32"/>
      <c r="H66" s="32"/>
      <c r="I66" s="32"/>
      <c r="J66" s="32"/>
      <c r="K66" s="32"/>
      <c r="L66" s="32"/>
      <c r="M66" s="32"/>
      <c r="N66" s="32"/>
      <c r="O66" s="32"/>
      <c r="P66" s="32"/>
      <c r="Q66" s="32"/>
      <c r="R66" s="32"/>
      <c r="S66" s="32"/>
      <c r="T66" s="32"/>
      <c r="U66" s="32"/>
      <c r="V66" s="32"/>
      <c r="W66" s="32"/>
    </row>
    <row r="67" spans="1:23" s="90" customFormat="1">
      <c r="A67" s="32"/>
      <c r="B67" s="32"/>
      <c r="C67" s="32"/>
      <c r="D67" s="32"/>
      <c r="E67" s="32"/>
      <c r="F67" s="32"/>
      <c r="G67" s="32"/>
      <c r="H67" s="32"/>
      <c r="I67" s="32"/>
      <c r="J67" s="32"/>
      <c r="K67" s="32"/>
      <c r="L67" s="32"/>
      <c r="M67" s="32"/>
      <c r="N67" s="32"/>
      <c r="O67" s="32"/>
      <c r="P67" s="32"/>
      <c r="Q67" s="32"/>
      <c r="R67" s="32"/>
      <c r="S67" s="32"/>
      <c r="T67" s="32"/>
      <c r="U67" s="32"/>
      <c r="V67" s="32"/>
      <c r="W67" s="32"/>
    </row>
    <row r="68" spans="1:23" s="90" customFormat="1">
      <c r="A68" s="32"/>
      <c r="B68" s="32"/>
      <c r="C68" s="32"/>
      <c r="D68" s="32"/>
      <c r="E68" s="32"/>
      <c r="F68" s="32"/>
      <c r="G68" s="32"/>
      <c r="H68" s="32"/>
      <c r="I68" s="32"/>
      <c r="J68" s="32"/>
      <c r="K68" s="32"/>
      <c r="L68" s="32"/>
      <c r="M68" s="32"/>
      <c r="N68" s="32"/>
      <c r="O68" s="32"/>
      <c r="P68" s="32"/>
      <c r="Q68" s="32"/>
      <c r="R68" s="32"/>
      <c r="S68" s="32"/>
      <c r="T68" s="32"/>
      <c r="U68" s="32"/>
      <c r="V68" s="32"/>
      <c r="W68" s="32"/>
    </row>
    <row r="69" spans="1:23" s="90" customFormat="1">
      <c r="A69" s="32"/>
      <c r="B69" s="32"/>
      <c r="C69" s="32"/>
      <c r="D69" s="32"/>
      <c r="E69" s="32"/>
      <c r="F69" s="32"/>
      <c r="G69" s="32"/>
      <c r="H69" s="32"/>
      <c r="I69" s="32"/>
      <c r="J69" s="32"/>
      <c r="K69" s="32"/>
      <c r="L69" s="32"/>
      <c r="M69" s="32"/>
      <c r="N69" s="32"/>
      <c r="O69" s="32"/>
      <c r="P69" s="32"/>
      <c r="Q69" s="32"/>
      <c r="R69" s="32"/>
      <c r="S69" s="32"/>
      <c r="T69" s="32"/>
      <c r="U69" s="32"/>
      <c r="V69" s="32"/>
      <c r="W69" s="32"/>
    </row>
    <row r="70" spans="1:23" s="90" customFormat="1">
      <c r="A70" s="32"/>
      <c r="B70" s="32"/>
      <c r="C70" s="32"/>
      <c r="D70" s="32"/>
      <c r="E70" s="32"/>
      <c r="F70" s="32"/>
      <c r="G70" s="32"/>
      <c r="H70" s="32"/>
      <c r="I70" s="32"/>
      <c r="J70" s="32"/>
      <c r="K70" s="32"/>
      <c r="L70" s="32"/>
      <c r="M70" s="32"/>
      <c r="N70" s="32"/>
      <c r="O70" s="32"/>
      <c r="P70" s="32"/>
      <c r="Q70" s="32"/>
      <c r="R70" s="32"/>
      <c r="S70" s="32"/>
      <c r="T70" s="32"/>
      <c r="U70" s="32"/>
      <c r="V70" s="32"/>
      <c r="W70" s="32"/>
    </row>
    <row r="71" spans="1:23" s="90" customFormat="1">
      <c r="A71" s="32"/>
      <c r="B71" s="32"/>
      <c r="C71" s="32"/>
      <c r="D71" s="32"/>
      <c r="E71" s="32"/>
      <c r="F71" s="32"/>
      <c r="G71" s="32"/>
      <c r="H71" s="32"/>
      <c r="I71" s="32"/>
      <c r="J71" s="32"/>
      <c r="K71" s="32"/>
      <c r="L71" s="32"/>
      <c r="M71" s="32"/>
      <c r="N71" s="32"/>
      <c r="O71" s="32"/>
      <c r="P71" s="32"/>
      <c r="Q71" s="32"/>
      <c r="R71" s="32"/>
      <c r="S71" s="32"/>
      <c r="T71" s="32"/>
      <c r="U71" s="32"/>
      <c r="V71" s="32"/>
      <c r="W71" s="32"/>
    </row>
    <row r="72" spans="1:23" s="90" customFormat="1">
      <c r="A72" s="32"/>
      <c r="B72" s="32"/>
      <c r="C72" s="32"/>
      <c r="D72" s="32"/>
      <c r="E72" s="32"/>
      <c r="F72" s="32"/>
      <c r="G72" s="32"/>
      <c r="H72" s="32"/>
      <c r="I72" s="32"/>
      <c r="J72" s="32"/>
      <c r="K72" s="32"/>
      <c r="L72" s="32"/>
      <c r="M72" s="32"/>
      <c r="N72" s="32"/>
      <c r="O72" s="32"/>
      <c r="P72" s="32"/>
      <c r="Q72" s="32"/>
      <c r="R72" s="32"/>
      <c r="S72" s="32"/>
      <c r="T72" s="32"/>
      <c r="U72" s="32"/>
      <c r="V72" s="32"/>
      <c r="W72" s="32"/>
    </row>
    <row r="73" spans="1:23" s="90" customFormat="1">
      <c r="A73" s="32"/>
      <c r="B73" s="32"/>
      <c r="C73" s="32"/>
      <c r="D73" s="32"/>
      <c r="E73" s="32"/>
      <c r="F73" s="32"/>
      <c r="G73" s="32"/>
      <c r="H73" s="32"/>
      <c r="I73" s="32"/>
      <c r="J73" s="32"/>
      <c r="K73" s="32"/>
      <c r="L73" s="32"/>
      <c r="M73" s="32"/>
      <c r="N73" s="32"/>
      <c r="O73" s="32"/>
      <c r="P73" s="32"/>
      <c r="Q73" s="32"/>
      <c r="R73" s="32"/>
      <c r="S73" s="32"/>
      <c r="T73" s="32"/>
      <c r="U73" s="32"/>
      <c r="V73" s="32"/>
      <c r="W73" s="32"/>
    </row>
    <row r="74" spans="1:23" s="90" customFormat="1">
      <c r="A74" s="32"/>
      <c r="B74" s="32"/>
      <c r="C74" s="32"/>
      <c r="D74" s="32"/>
      <c r="E74" s="32"/>
      <c r="F74" s="32"/>
      <c r="G74" s="32"/>
      <c r="H74" s="32"/>
      <c r="I74" s="32"/>
      <c r="J74" s="32"/>
      <c r="K74" s="32"/>
      <c r="L74" s="32"/>
      <c r="M74" s="32"/>
      <c r="N74" s="32"/>
      <c r="O74" s="32"/>
      <c r="P74" s="32"/>
      <c r="Q74" s="32"/>
      <c r="R74" s="32"/>
      <c r="S74" s="32"/>
      <c r="T74" s="32"/>
      <c r="U74" s="32"/>
      <c r="V74" s="32"/>
      <c r="W74" s="32"/>
    </row>
    <row r="75" spans="1:23" s="90" customFormat="1">
      <c r="A75" s="32"/>
      <c r="B75" s="32"/>
      <c r="C75" s="32"/>
      <c r="D75" s="32"/>
      <c r="E75" s="32"/>
      <c r="F75" s="32"/>
      <c r="G75" s="32"/>
      <c r="H75" s="32"/>
      <c r="I75" s="32"/>
      <c r="J75" s="32"/>
      <c r="K75" s="32"/>
      <c r="L75" s="32"/>
      <c r="M75" s="32"/>
      <c r="N75" s="32"/>
      <c r="O75" s="32"/>
      <c r="P75" s="32"/>
      <c r="Q75" s="32"/>
      <c r="R75" s="32"/>
      <c r="S75" s="32"/>
      <c r="T75" s="32"/>
      <c r="U75" s="32"/>
      <c r="V75" s="32"/>
      <c r="W75" s="32"/>
    </row>
    <row r="76" spans="1:23" s="90" customFormat="1">
      <c r="A76" s="32"/>
      <c r="B76" s="32"/>
      <c r="C76" s="32"/>
      <c r="D76" s="32"/>
      <c r="E76" s="32"/>
      <c r="F76" s="32"/>
      <c r="G76" s="32"/>
      <c r="H76" s="32"/>
      <c r="I76" s="32"/>
      <c r="J76" s="32"/>
      <c r="K76" s="32"/>
      <c r="L76" s="32"/>
      <c r="M76" s="32"/>
      <c r="N76" s="32"/>
      <c r="O76" s="32"/>
      <c r="P76" s="32"/>
      <c r="Q76" s="32"/>
      <c r="R76" s="32"/>
      <c r="S76" s="32"/>
      <c r="T76" s="32"/>
      <c r="U76" s="32"/>
      <c r="V76" s="32"/>
      <c r="W76" s="32"/>
    </row>
    <row r="77" spans="1:23" s="90" customFormat="1">
      <c r="A77" s="32"/>
      <c r="B77" s="32"/>
      <c r="C77" s="32"/>
      <c r="D77" s="32"/>
      <c r="E77" s="32"/>
      <c r="F77" s="32"/>
      <c r="G77" s="32"/>
      <c r="H77" s="32"/>
      <c r="I77" s="32"/>
      <c r="J77" s="32"/>
      <c r="K77" s="32"/>
      <c r="L77" s="32"/>
      <c r="M77" s="32"/>
      <c r="N77" s="32"/>
      <c r="O77" s="32"/>
      <c r="P77" s="32"/>
      <c r="Q77" s="32"/>
      <c r="R77" s="32"/>
      <c r="S77" s="32"/>
      <c r="T77" s="32"/>
      <c r="U77" s="32"/>
      <c r="V77" s="32"/>
      <c r="W77" s="32"/>
    </row>
    <row r="78" spans="1:23" s="90" customFormat="1">
      <c r="A78" s="32"/>
      <c r="B78" s="32"/>
      <c r="C78" s="32"/>
      <c r="D78" s="32"/>
      <c r="E78" s="32"/>
      <c r="F78" s="32"/>
      <c r="G78" s="32"/>
      <c r="H78" s="32"/>
      <c r="I78" s="32"/>
      <c r="J78" s="32"/>
      <c r="K78" s="32"/>
      <c r="L78" s="32"/>
      <c r="M78" s="32"/>
      <c r="N78" s="32"/>
      <c r="O78" s="32"/>
      <c r="P78" s="32"/>
      <c r="Q78" s="32"/>
      <c r="R78" s="32"/>
      <c r="S78" s="32"/>
      <c r="T78" s="32"/>
      <c r="U78" s="32"/>
      <c r="V78" s="32"/>
      <c r="W78" s="32"/>
    </row>
    <row r="79" spans="1:23" s="90" customFormat="1">
      <c r="A79" s="32"/>
      <c r="B79" s="32"/>
      <c r="C79" s="32"/>
      <c r="D79" s="32"/>
      <c r="E79" s="32"/>
      <c r="F79" s="32"/>
      <c r="G79" s="32"/>
      <c r="H79" s="32"/>
      <c r="I79" s="32"/>
      <c r="J79" s="32"/>
      <c r="K79" s="32"/>
      <c r="L79" s="32"/>
      <c r="M79" s="32"/>
      <c r="N79" s="32"/>
      <c r="O79" s="32"/>
      <c r="P79" s="32"/>
      <c r="Q79" s="32"/>
      <c r="R79" s="32"/>
      <c r="S79" s="32"/>
      <c r="T79" s="32"/>
      <c r="U79" s="32"/>
      <c r="V79" s="32"/>
      <c r="W79" s="32"/>
    </row>
    <row r="80" spans="1:23" s="90" customFormat="1">
      <c r="A80" s="32"/>
      <c r="B80" s="32"/>
      <c r="C80" s="32"/>
      <c r="D80" s="32"/>
      <c r="E80" s="32"/>
      <c r="F80" s="32"/>
      <c r="G80" s="32"/>
      <c r="H80" s="32"/>
      <c r="I80" s="32"/>
      <c r="J80" s="32"/>
      <c r="K80" s="32"/>
      <c r="L80" s="32"/>
      <c r="M80" s="32"/>
      <c r="N80" s="32"/>
      <c r="O80" s="32"/>
      <c r="P80" s="32"/>
      <c r="Q80" s="32"/>
      <c r="R80" s="32"/>
      <c r="S80" s="32"/>
      <c r="T80" s="32"/>
      <c r="U80" s="32"/>
      <c r="V80" s="32"/>
      <c r="W80" s="32"/>
    </row>
    <row r="81" spans="1:23" s="90" customFormat="1">
      <c r="A81" s="32"/>
      <c r="B81" s="32"/>
      <c r="C81" s="32"/>
      <c r="D81" s="32"/>
      <c r="E81" s="32"/>
      <c r="F81" s="32"/>
      <c r="G81" s="32"/>
      <c r="H81" s="32"/>
      <c r="I81" s="32"/>
      <c r="J81" s="32"/>
      <c r="K81" s="32"/>
      <c r="L81" s="32"/>
      <c r="M81" s="32"/>
      <c r="N81" s="32"/>
      <c r="O81" s="32"/>
      <c r="P81" s="32"/>
      <c r="Q81" s="32"/>
      <c r="R81" s="32"/>
      <c r="S81" s="32"/>
      <c r="T81" s="32"/>
      <c r="U81" s="32"/>
      <c r="V81" s="32"/>
      <c r="W81" s="32"/>
    </row>
    <row r="82" spans="1:23" s="90" customFormat="1">
      <c r="A82" s="32"/>
      <c r="B82" s="32"/>
      <c r="C82" s="32"/>
      <c r="D82" s="32"/>
      <c r="E82" s="32"/>
      <c r="F82" s="32"/>
      <c r="G82" s="32"/>
      <c r="H82" s="32"/>
      <c r="I82" s="32"/>
      <c r="J82" s="32"/>
      <c r="K82" s="32"/>
      <c r="L82" s="32"/>
      <c r="M82" s="32"/>
      <c r="N82" s="32"/>
      <c r="O82" s="32"/>
      <c r="P82" s="32"/>
      <c r="Q82" s="32"/>
      <c r="R82" s="32"/>
      <c r="S82" s="32"/>
      <c r="T82" s="32"/>
      <c r="U82" s="32"/>
      <c r="V82" s="32"/>
      <c r="W82" s="32"/>
    </row>
    <row r="83" spans="1:23" s="90" customFormat="1">
      <c r="A83" s="32"/>
      <c r="B83" s="32"/>
      <c r="C83" s="32"/>
      <c r="D83" s="32"/>
      <c r="E83" s="32"/>
      <c r="F83" s="32"/>
      <c r="G83" s="32"/>
      <c r="H83" s="32"/>
      <c r="I83" s="32"/>
      <c r="J83" s="32"/>
      <c r="K83" s="32"/>
      <c r="L83" s="32"/>
      <c r="M83" s="32"/>
      <c r="N83" s="32"/>
      <c r="O83" s="32"/>
      <c r="P83" s="32"/>
      <c r="Q83" s="32"/>
      <c r="R83" s="32"/>
      <c r="S83" s="32"/>
      <c r="T83" s="32"/>
      <c r="U83" s="32"/>
      <c r="V83" s="32"/>
      <c r="W83" s="32"/>
    </row>
    <row r="84" spans="1:23" s="90" customFormat="1">
      <c r="A84" s="32"/>
      <c r="B84" s="32"/>
      <c r="C84" s="32"/>
      <c r="D84" s="32"/>
      <c r="E84" s="32"/>
      <c r="F84" s="32"/>
      <c r="G84" s="32"/>
      <c r="H84" s="32"/>
      <c r="I84" s="32"/>
      <c r="J84" s="32"/>
      <c r="K84" s="32"/>
      <c r="L84" s="32"/>
      <c r="M84" s="32"/>
      <c r="N84" s="32"/>
      <c r="O84" s="32"/>
      <c r="P84" s="32"/>
      <c r="Q84" s="32"/>
      <c r="R84" s="32"/>
      <c r="S84" s="32"/>
      <c r="T84" s="32"/>
      <c r="U84" s="32"/>
      <c r="V84" s="32"/>
      <c r="W84" s="32"/>
    </row>
    <row r="85" spans="1:23" s="90" customFormat="1">
      <c r="A85" s="32"/>
      <c r="B85" s="32"/>
      <c r="C85" s="32"/>
      <c r="D85" s="32"/>
      <c r="E85" s="32"/>
      <c r="F85" s="32"/>
      <c r="G85" s="32"/>
      <c r="H85" s="32"/>
      <c r="I85" s="32"/>
      <c r="J85" s="32"/>
      <c r="K85" s="32"/>
      <c r="L85" s="32"/>
      <c r="M85" s="32"/>
      <c r="N85" s="32"/>
      <c r="O85" s="32"/>
      <c r="P85" s="32"/>
      <c r="Q85" s="32"/>
      <c r="R85" s="32"/>
      <c r="S85" s="32"/>
      <c r="T85" s="32"/>
      <c r="U85" s="32"/>
      <c r="V85" s="32"/>
      <c r="W85" s="32"/>
    </row>
    <row r="86" spans="1:23" s="90" customFormat="1">
      <c r="A86" s="32"/>
      <c r="B86" s="32"/>
      <c r="C86" s="32"/>
      <c r="D86" s="32"/>
      <c r="E86" s="32"/>
      <c r="F86" s="32"/>
      <c r="G86" s="32"/>
      <c r="H86" s="32"/>
      <c r="I86" s="32"/>
      <c r="J86" s="32"/>
      <c r="K86" s="32"/>
      <c r="L86" s="32"/>
      <c r="M86" s="32"/>
      <c r="N86" s="32"/>
      <c r="O86" s="32"/>
      <c r="P86" s="32"/>
      <c r="Q86" s="32"/>
      <c r="R86" s="32"/>
      <c r="S86" s="32"/>
      <c r="T86" s="32"/>
      <c r="U86" s="32"/>
      <c r="V86" s="32"/>
      <c r="W86" s="32"/>
    </row>
    <row r="87" spans="1:23" s="90" customFormat="1">
      <c r="A87" s="32"/>
      <c r="B87" s="32"/>
      <c r="C87" s="32"/>
      <c r="D87" s="32"/>
      <c r="E87" s="32"/>
      <c r="F87" s="32"/>
      <c r="G87" s="32"/>
      <c r="H87" s="32"/>
      <c r="I87" s="32"/>
      <c r="J87" s="32"/>
      <c r="K87" s="32"/>
      <c r="L87" s="32"/>
      <c r="M87" s="32"/>
      <c r="N87" s="32"/>
      <c r="O87" s="32"/>
      <c r="P87" s="32"/>
      <c r="Q87" s="32"/>
      <c r="R87" s="32"/>
      <c r="S87" s="32"/>
      <c r="T87" s="32"/>
      <c r="U87" s="32"/>
      <c r="V87" s="32"/>
      <c r="W87" s="32"/>
    </row>
    <row r="88" spans="1:23" s="90" customFormat="1">
      <c r="A88" s="32"/>
      <c r="B88" s="32"/>
      <c r="C88" s="32"/>
      <c r="D88" s="32"/>
      <c r="E88" s="32"/>
      <c r="F88" s="32"/>
      <c r="G88" s="32"/>
      <c r="H88" s="32"/>
      <c r="I88" s="32"/>
      <c r="J88" s="32"/>
      <c r="K88" s="32"/>
      <c r="L88" s="32"/>
      <c r="M88" s="32"/>
      <c r="N88" s="32"/>
      <c r="O88" s="32"/>
      <c r="P88" s="32"/>
      <c r="Q88" s="32"/>
      <c r="R88" s="32"/>
      <c r="S88" s="32"/>
      <c r="T88" s="32"/>
      <c r="U88" s="32"/>
      <c r="V88" s="32"/>
      <c r="W88" s="32"/>
    </row>
    <row r="89" spans="1:23" s="90" customFormat="1">
      <c r="G89" s="32"/>
      <c r="H89" s="32"/>
      <c r="I89" s="32"/>
      <c r="J89" s="32"/>
      <c r="K89" s="32"/>
      <c r="L89" s="32"/>
      <c r="M89" s="32"/>
      <c r="N89" s="32"/>
      <c r="O89" s="32"/>
      <c r="P89" s="32"/>
      <c r="Q89" s="32"/>
      <c r="R89" s="32"/>
      <c r="S89" s="32"/>
      <c r="T89" s="32"/>
      <c r="U89" s="32"/>
      <c r="V89" s="32"/>
      <c r="W89" s="32"/>
    </row>
    <row r="90" spans="1:23" s="90" customFormat="1"/>
    <row r="91" spans="1:23" s="90" customFormat="1"/>
    <row r="92" spans="1:23" s="90" customFormat="1"/>
    <row r="93" spans="1:23" s="90" customFormat="1"/>
    <row r="94" spans="1:23" s="90" customFormat="1"/>
    <row r="95" spans="1:23" s="90" customFormat="1"/>
    <row r="96" spans="1:23" s="90" customFormat="1"/>
    <row r="97" s="90" customFormat="1"/>
    <row r="98" s="90" customFormat="1"/>
    <row r="99" s="90" customFormat="1"/>
    <row r="100" s="90" customFormat="1"/>
    <row r="101" s="90" customFormat="1"/>
    <row r="102" s="90" customFormat="1"/>
    <row r="103" s="90" customFormat="1"/>
    <row r="104" s="90" customFormat="1"/>
    <row r="105" s="90" customFormat="1"/>
    <row r="106" s="90" customFormat="1"/>
    <row r="107" s="90" customFormat="1"/>
    <row r="108" s="90" customFormat="1"/>
    <row r="109" s="90" customFormat="1"/>
    <row r="110" s="90" customFormat="1"/>
    <row r="111" s="90" customFormat="1"/>
    <row r="112" s="90" customFormat="1"/>
    <row r="113" spans="1:6" s="90" customFormat="1"/>
    <row r="114" spans="1:6" s="90" customFormat="1"/>
    <row r="115" spans="1:6" s="90" customFormat="1"/>
    <row r="116" spans="1:6" s="90" customFormat="1"/>
    <row r="117" spans="1:6" s="90" customFormat="1"/>
    <row r="118" spans="1:6" s="90" customFormat="1"/>
    <row r="119" spans="1:6" s="90" customFormat="1"/>
    <row r="120" spans="1:6" s="90" customFormat="1"/>
    <row r="121" spans="1:6" s="90" customFormat="1"/>
    <row r="122" spans="1:6" s="90" customFormat="1"/>
    <row r="123" spans="1:6" s="90" customFormat="1"/>
    <row r="124" spans="1:6" s="90" customFormat="1"/>
    <row r="125" spans="1:6" s="90" customFormat="1"/>
    <row r="126" spans="1:6" s="90" customFormat="1"/>
    <row r="127" spans="1:6" s="90" customFormat="1"/>
    <row r="128" spans="1:6" s="90" customFormat="1">
      <c r="A128"/>
      <c r="B128"/>
      <c r="C128"/>
      <c r="D128"/>
      <c r="E128"/>
      <c r="F128"/>
    </row>
  </sheetData>
  <sheetProtection password="CFF1" sheet="1" objects="1" scenarios="1"/>
  <mergeCells count="6">
    <mergeCell ref="B47:F47"/>
    <mergeCell ref="B49:F49"/>
    <mergeCell ref="B48:F48"/>
    <mergeCell ref="B1:C1"/>
    <mergeCell ref="A14:F15"/>
    <mergeCell ref="A28:F29"/>
  </mergeCells>
  <conditionalFormatting sqref="E12">
    <cfRule type="cellIs" dxfId="17" priority="32" operator="greaterThan">
      <formula>0</formula>
    </cfRule>
    <cfRule type="cellIs" dxfId="16" priority="33" operator="greaterThan">
      <formula>0</formula>
    </cfRule>
  </conditionalFormatting>
  <conditionalFormatting sqref="E44">
    <cfRule type="cellIs" dxfId="15" priority="37" operator="lessThan">
      <formula>$B$44</formula>
    </cfRule>
  </conditionalFormatting>
  <conditionalFormatting sqref="B44">
    <cfRule type="cellIs" dxfId="14" priority="41" operator="lessThan">
      <formula>$E$44</formula>
    </cfRule>
  </conditionalFormatting>
  <conditionalFormatting sqref="B47:F47">
    <cfRule type="containsText" dxfId="13" priority="13" operator="containsText" text="Les hypothèses">
      <formula>NOT(ISERROR(SEARCH("Les hypothèses",B47)))</formula>
    </cfRule>
  </conditionalFormatting>
  <conditionalFormatting sqref="B49:F49">
    <cfRule type="containsText" dxfId="12" priority="12" operator="containsText" text="Electro-compatible">
      <formula>NOT(ISERROR(SEARCH("Electro-compatible",B49)))</formula>
    </cfRule>
  </conditionalFormatting>
  <conditionalFormatting sqref="B48:F48">
    <cfRule type="containsText" dxfId="11" priority="10" operator="containsText" text="équilibre">
      <formula>NOT(ISERROR(SEARCH("équilibre",B48)))</formula>
    </cfRule>
  </conditionalFormatting>
  <conditionalFormatting sqref="E46:F46">
    <cfRule type="cellIs" dxfId="10" priority="3" stopIfTrue="1" operator="equal">
      <formula>""""""</formula>
    </cfRule>
  </conditionalFormatting>
  <conditionalFormatting sqref="E46:F46">
    <cfRule type="cellIs" dxfId="9" priority="2" stopIfTrue="1" operator="greaterThanOrEqual">
      <formula>0</formula>
    </cfRule>
    <cfRule type="containsBlanks" dxfId="8" priority="42" stopIfTrue="1">
      <formula>LEN(TRIM(E46))=0</formula>
    </cfRule>
  </conditionalFormatting>
  <hyperlinks>
    <hyperlink ref="B1" location="Intro!A1" display="Lire l'introduction..."/>
  </hyperlinks>
  <pageMargins left="0.31496062992125984" right="0.27559055118110237" top="0.74803149606299213" bottom="0.74803149606299213" header="0.31496062992125984" footer="0.31496062992125984"/>
  <pageSetup paperSize="9" scale="61" orientation="portrait" horizontalDpi="300" verticalDpi="300" r:id="rId1"/>
  <headerFooter>
    <oddHeader>&amp;L&amp;"+,Gras"&amp;18&amp;K0070C0VEHICULES ELECTRQUE&amp;K0070C0S&amp;C&amp;"+,Gras"&amp;18&amp;K0070C0Etes -vous électro-compatible  ?</oddHeader>
    <oddFooter>&amp;L&amp;10&amp;F / &amp;A&amp;R&amp;D</oddFooter>
  </headerFooter>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dimension ref="A1:H15"/>
  <sheetViews>
    <sheetView workbookViewId="0">
      <selection activeCell="D24" sqref="D24"/>
    </sheetView>
  </sheetViews>
  <sheetFormatPr baseColWidth="10" defaultRowHeight="14.4"/>
  <sheetData>
    <row r="1" spans="1:8">
      <c r="A1" s="16" t="s">
        <v>63</v>
      </c>
      <c r="B1" s="16"/>
      <c r="C1" s="16"/>
      <c r="D1" s="16"/>
    </row>
    <row r="2" spans="1:8">
      <c r="H2" s="2"/>
    </row>
    <row r="3" spans="1:8">
      <c r="A3" s="17"/>
      <c r="B3" s="18"/>
      <c r="C3" s="19" t="s">
        <v>61</v>
      </c>
      <c r="D3" s="20" t="s">
        <v>62</v>
      </c>
    </row>
    <row r="4" spans="1:8">
      <c r="A4" s="21" t="s">
        <v>64</v>
      </c>
      <c r="B4" s="8" t="s">
        <v>65</v>
      </c>
      <c r="C4" s="8" t="s">
        <v>66</v>
      </c>
      <c r="D4" s="22" t="s">
        <v>67</v>
      </c>
    </row>
    <row r="5" spans="1:8">
      <c r="A5" s="23">
        <v>1</v>
      </c>
      <c r="B5" s="7">
        <v>16550</v>
      </c>
      <c r="C5" s="26">
        <f>B5/$B$5</f>
        <v>1</v>
      </c>
      <c r="D5" s="27">
        <v>1</v>
      </c>
    </row>
    <row r="6" spans="1:8">
      <c r="A6" s="23">
        <v>2</v>
      </c>
      <c r="B6" s="7">
        <v>11600</v>
      </c>
      <c r="C6" s="28">
        <f>B6/$B$5</f>
        <v>0.70090634441087618</v>
      </c>
      <c r="D6" s="29">
        <v>0.8</v>
      </c>
    </row>
    <row r="7" spans="1:8">
      <c r="A7" s="23">
        <v>3</v>
      </c>
      <c r="B7" s="7">
        <v>9050</v>
      </c>
      <c r="C7" s="28">
        <f>B7/$B$5</f>
        <v>0.54682779456193353</v>
      </c>
      <c r="D7" s="29">
        <v>0.6</v>
      </c>
    </row>
    <row r="8" spans="1:8">
      <c r="A8" s="23">
        <v>4</v>
      </c>
      <c r="B8" s="7">
        <v>6300</v>
      </c>
      <c r="C8" s="28">
        <f>B8/$B$5</f>
        <v>0.38066465256797583</v>
      </c>
      <c r="D8" s="29">
        <v>0.43</v>
      </c>
    </row>
    <row r="9" spans="1:8">
      <c r="A9" s="23">
        <v>5</v>
      </c>
      <c r="B9" s="7">
        <v>5400</v>
      </c>
      <c r="C9" s="28">
        <v>0.33</v>
      </c>
      <c r="D9" s="29">
        <v>0.35</v>
      </c>
    </row>
    <row r="10" spans="1:8">
      <c r="A10" s="23">
        <v>6</v>
      </c>
      <c r="B10" s="7">
        <v>4120</v>
      </c>
      <c r="C10" s="28">
        <f t="shared" ref="C10:C15" si="0">B10/$B$5</f>
        <v>0.24894259818731118</v>
      </c>
      <c r="D10" s="29">
        <v>0.3</v>
      </c>
    </row>
    <row r="11" spans="1:8">
      <c r="A11" s="23">
        <v>7</v>
      </c>
      <c r="B11" s="7">
        <v>3630</v>
      </c>
      <c r="C11" s="28">
        <f t="shared" si="0"/>
        <v>0.21933534743202418</v>
      </c>
      <c r="D11" s="29">
        <v>0.25</v>
      </c>
    </row>
    <row r="12" spans="1:8">
      <c r="A12" s="23">
        <v>8</v>
      </c>
      <c r="B12" s="7">
        <v>2890</v>
      </c>
      <c r="C12" s="28">
        <f t="shared" si="0"/>
        <v>0.17462235649546828</v>
      </c>
      <c r="D12" s="29">
        <v>0.22</v>
      </c>
    </row>
    <row r="13" spans="1:8">
      <c r="A13" s="23">
        <v>9</v>
      </c>
      <c r="B13" s="7">
        <v>2500</v>
      </c>
      <c r="C13" s="28">
        <f t="shared" si="0"/>
        <v>0.15105740181268881</v>
      </c>
      <c r="D13" s="29">
        <v>0.2</v>
      </c>
    </row>
    <row r="14" spans="1:8">
      <c r="A14" s="23">
        <v>10</v>
      </c>
      <c r="B14" s="7">
        <v>1700</v>
      </c>
      <c r="C14" s="28">
        <v>0.1</v>
      </c>
      <c r="D14" s="29">
        <v>0.18</v>
      </c>
    </row>
    <row r="15" spans="1:8">
      <c r="A15" s="24">
        <v>11</v>
      </c>
      <c r="B15" s="25">
        <v>1500</v>
      </c>
      <c r="C15" s="30">
        <f t="shared" si="0"/>
        <v>9.0634441087613288E-2</v>
      </c>
      <c r="D15" s="31">
        <v>0.15</v>
      </c>
    </row>
  </sheetData>
  <sheetProtection password="CFF1" sheet="1" objects="1" scenarios="1"/>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dimension ref="A2:A5"/>
  <sheetViews>
    <sheetView workbookViewId="0">
      <selection activeCell="G23" sqref="G23"/>
    </sheetView>
  </sheetViews>
  <sheetFormatPr baseColWidth="10" defaultRowHeight="14.4"/>
  <sheetData>
    <row r="2" spans="1:1">
      <c r="A2" t="s">
        <v>75</v>
      </c>
    </row>
    <row r="3" spans="1:1">
      <c r="A3" t="s">
        <v>76</v>
      </c>
    </row>
    <row r="5" spans="1:1">
      <c r="A5" t="s">
        <v>77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Intro</vt:lpstr>
      <vt:lpstr>Simulation</vt:lpstr>
      <vt:lpstr>Table valeur résiduelle</vt:lpstr>
      <vt:lpstr>Carte Grise</vt:lpstr>
      <vt:lpstr>Val_Résiduelle</vt:lpstr>
      <vt:lpstr>Intro!Zone_d_impression</vt:lpstr>
      <vt:lpstr>Simulation!Zone_d_impression</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dc:creator>
  <cp:lastModifiedBy>JH</cp:lastModifiedBy>
  <cp:lastPrinted>2012-08-16T07:30:17Z</cp:lastPrinted>
  <dcterms:created xsi:type="dcterms:W3CDTF">2012-08-11T07:43:22Z</dcterms:created>
  <dcterms:modified xsi:type="dcterms:W3CDTF">2013-09-15T20:03:59Z</dcterms:modified>
</cp:coreProperties>
</file>